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codeName="ThisWorkbook" defaultThemeVersion="124226"/>
  <mc:AlternateContent xmlns:mc="http://schemas.openxmlformats.org/markup-compatibility/2006">
    <mc:Choice Requires="x15">
      <x15ac:absPath xmlns:x15ac="http://schemas.microsoft.com/office/spreadsheetml/2010/11/ac" url="C:\Users\Admin\Documents\Gutenberg\BOOK Feb-2017\Templates to Publish with Book\"/>
    </mc:Choice>
  </mc:AlternateContent>
  <xr:revisionPtr revIDLastSave="0" documentId="13_ncr:1_{44483827-0AEE-403B-BF34-049D27125DD2}" xr6:coauthVersionLast="40" xr6:coauthVersionMax="40" xr10:uidLastSave="{00000000-0000-0000-0000-000000000000}"/>
  <bookViews>
    <workbookView xWindow="480" yWindow="168" windowWidth="8952" windowHeight="7344" tabRatio="700" xr2:uid="{00000000-000D-0000-FFFF-FFFF00000000}"/>
  </bookViews>
  <sheets>
    <sheet name="AAPL Earnings Model (Tier 1)" sheetId="3" r:id="rId1"/>
  </sheets>
  <definedNames>
    <definedName name="DATA">#REF!</definedName>
    <definedName name="_xlnm.Print_Area" localSheetId="0">'AAPL Earnings Model (Tier 1)'!$A$1:$AG$198</definedName>
  </definedNames>
  <calcPr calcId="181029" concurrentCalc="0"/>
</workbook>
</file>

<file path=xl/calcChain.xml><?xml version="1.0" encoding="utf-8"?>
<calcChain xmlns="http://schemas.openxmlformats.org/spreadsheetml/2006/main">
  <c r="C235" i="3" l="1"/>
  <c r="C234" i="3"/>
  <c r="O61" i="3"/>
  <c r="O58" i="3"/>
  <c r="N61" i="3"/>
  <c r="N58" i="3"/>
  <c r="O57" i="3"/>
  <c r="N57" i="3"/>
  <c r="L61" i="3"/>
  <c r="L58" i="3"/>
  <c r="K61" i="3"/>
  <c r="K58" i="3"/>
  <c r="J61" i="3"/>
  <c r="J58" i="3"/>
  <c r="L57" i="3"/>
  <c r="K57" i="3"/>
  <c r="J57" i="3"/>
  <c r="D171" i="3"/>
  <c r="P14" i="3"/>
  <c r="P15" i="3"/>
  <c r="P17" i="3"/>
  <c r="P16" i="3"/>
  <c r="P19" i="3"/>
  <c r="P20" i="3"/>
  <c r="P21" i="3"/>
  <c r="P22" i="3"/>
  <c r="P23" i="3"/>
  <c r="P24" i="3"/>
  <c r="P25" i="3"/>
  <c r="P26" i="3"/>
  <c r="P124" i="3"/>
  <c r="AH127" i="3"/>
  <c r="AI127" i="3"/>
  <c r="AJ127" i="3"/>
  <c r="AK127" i="3"/>
  <c r="AL127" i="3"/>
  <c r="AL125" i="3"/>
  <c r="AC127" i="3"/>
  <c r="AD127" i="3"/>
  <c r="AE127" i="3"/>
  <c r="AF127" i="3"/>
  <c r="AG127" i="3"/>
  <c r="AG125" i="3"/>
  <c r="X127" i="3"/>
  <c r="Y127" i="3"/>
  <c r="Z127" i="3"/>
  <c r="AA127" i="3"/>
  <c r="AB127" i="3"/>
  <c r="AB125" i="3"/>
  <c r="S127" i="3"/>
  <c r="T127" i="3"/>
  <c r="U127" i="3"/>
  <c r="V127" i="3"/>
  <c r="W127" i="3"/>
  <c r="W125" i="3"/>
  <c r="N127" i="3"/>
  <c r="O127" i="3"/>
  <c r="P127" i="3"/>
  <c r="Q127" i="3"/>
  <c r="R127" i="3"/>
  <c r="R125" i="3"/>
  <c r="M125" i="3"/>
  <c r="H126" i="3"/>
  <c r="H125" i="3"/>
  <c r="L127" i="3"/>
  <c r="K127" i="3"/>
  <c r="J127" i="3"/>
  <c r="I127" i="3"/>
  <c r="G127" i="3"/>
  <c r="F127" i="3"/>
  <c r="E127" i="3"/>
  <c r="D127" i="3"/>
  <c r="M90" i="3"/>
  <c r="H90" i="3"/>
  <c r="D161" i="3"/>
  <c r="D15" i="3"/>
  <c r="D19" i="3"/>
  <c r="D23" i="3"/>
  <c r="D24" i="3"/>
  <c r="D26" i="3"/>
  <c r="D124" i="3"/>
  <c r="D140" i="3"/>
  <c r="D150" i="3"/>
  <c r="D164" i="3"/>
  <c r="E163" i="3"/>
  <c r="E161" i="3"/>
  <c r="E15" i="3"/>
  <c r="E19" i="3"/>
  <c r="E23" i="3"/>
  <c r="E24" i="3"/>
  <c r="E26" i="3"/>
  <c r="E124" i="3"/>
  <c r="E140" i="3"/>
  <c r="E150" i="3"/>
  <c r="E162" i="3"/>
  <c r="E164" i="3"/>
  <c r="E67" i="3"/>
  <c r="F163" i="3"/>
  <c r="F15" i="3"/>
  <c r="F19" i="3"/>
  <c r="F23" i="3"/>
  <c r="F24" i="3"/>
  <c r="F26" i="3"/>
  <c r="F124" i="3"/>
  <c r="F140" i="3"/>
  <c r="F161" i="3"/>
  <c r="F150" i="3"/>
  <c r="F162" i="3"/>
  <c r="F164" i="3"/>
  <c r="G163" i="3"/>
  <c r="G15" i="3"/>
  <c r="G19" i="3"/>
  <c r="G23" i="3"/>
  <c r="G24" i="3"/>
  <c r="G26" i="3"/>
  <c r="G124" i="3"/>
  <c r="G140" i="3"/>
  <c r="G161" i="3"/>
  <c r="G150" i="3"/>
  <c r="G162" i="3"/>
  <c r="G164" i="3"/>
  <c r="G67" i="3"/>
  <c r="G74" i="3"/>
  <c r="G80" i="3"/>
  <c r="G87" i="3"/>
  <c r="G91" i="3"/>
  <c r="G98" i="3"/>
  <c r="G99" i="3"/>
  <c r="G100" i="3"/>
  <c r="D67" i="3"/>
  <c r="O32" i="3"/>
  <c r="P32" i="3"/>
  <c r="Q32" i="3"/>
  <c r="S32" i="3"/>
  <c r="T32" i="3"/>
  <c r="U32" i="3"/>
  <c r="V32" i="3"/>
  <c r="X32" i="3"/>
  <c r="Y32" i="3"/>
  <c r="Z32" i="3"/>
  <c r="AA32" i="3"/>
  <c r="AC32" i="3"/>
  <c r="AD32" i="3"/>
  <c r="AE32" i="3"/>
  <c r="AF32" i="3"/>
  <c r="AH32" i="3"/>
  <c r="AI32" i="3"/>
  <c r="AJ32" i="3"/>
  <c r="AK32" i="3"/>
  <c r="O23" i="3"/>
  <c r="N23" i="3"/>
  <c r="L23" i="3"/>
  <c r="K23" i="3"/>
  <c r="J23" i="3"/>
  <c r="I23" i="3"/>
  <c r="H23" i="3"/>
  <c r="H13" i="3"/>
  <c r="H14" i="3"/>
  <c r="H15" i="3"/>
  <c r="H17" i="3"/>
  <c r="H16" i="3"/>
  <c r="H19" i="3"/>
  <c r="H24" i="3"/>
  <c r="H25" i="3"/>
  <c r="H26" i="3"/>
  <c r="H28" i="3"/>
  <c r="H27" i="3"/>
  <c r="I15" i="3"/>
  <c r="I19" i="3"/>
  <c r="I24" i="3"/>
  <c r="I26" i="3"/>
  <c r="M13" i="3"/>
  <c r="M14" i="3"/>
  <c r="M15" i="3"/>
  <c r="M17" i="3"/>
  <c r="M16" i="3"/>
  <c r="M19" i="3"/>
  <c r="M23" i="3"/>
  <c r="M24" i="3"/>
  <c r="M25" i="3"/>
  <c r="M26" i="3"/>
  <c r="J15" i="3"/>
  <c r="J19" i="3"/>
  <c r="J24" i="3"/>
  <c r="J26" i="3"/>
  <c r="K15" i="3"/>
  <c r="K19" i="3"/>
  <c r="K24" i="3"/>
  <c r="K26" i="3"/>
  <c r="L15" i="3"/>
  <c r="L19" i="3"/>
  <c r="L24" i="3"/>
  <c r="L26" i="3"/>
  <c r="M28" i="3"/>
  <c r="M27" i="3"/>
  <c r="G47" i="3"/>
  <c r="C201" i="3"/>
  <c r="C206" i="3"/>
  <c r="C208" i="3"/>
  <c r="O115" i="3"/>
  <c r="O114" i="3"/>
  <c r="O111" i="3"/>
  <c r="O112" i="3"/>
  <c r="O109" i="3"/>
  <c r="O110" i="3"/>
  <c r="O107" i="3"/>
  <c r="O108" i="3"/>
  <c r="O106" i="3"/>
  <c r="O104" i="3"/>
  <c r="O103" i="3"/>
  <c r="O184" i="3"/>
  <c r="O179" i="3"/>
  <c r="O54" i="3"/>
  <c r="O53" i="3"/>
  <c r="O52" i="3"/>
  <c r="O46" i="3"/>
  <c r="N46" i="3"/>
  <c r="L46" i="3"/>
  <c r="K46" i="3"/>
  <c r="I46" i="3"/>
  <c r="N32" i="3"/>
  <c r="O119" i="3"/>
  <c r="O181" i="3"/>
  <c r="O113" i="3"/>
  <c r="O180" i="3"/>
  <c r="N181" i="3"/>
  <c r="S181" i="3"/>
  <c r="X181" i="3"/>
  <c r="AC181" i="3"/>
  <c r="AH181" i="3"/>
  <c r="N180" i="3"/>
  <c r="S180" i="3"/>
  <c r="X180" i="3"/>
  <c r="AC180" i="3"/>
  <c r="AH180" i="3"/>
  <c r="D181" i="3"/>
  <c r="D180" i="3"/>
  <c r="I180" i="3"/>
  <c r="I181" i="3"/>
  <c r="N54" i="3"/>
  <c r="E118" i="3"/>
  <c r="G54" i="3"/>
  <c r="F54" i="3"/>
  <c r="E54" i="3"/>
  <c r="L54" i="3"/>
  <c r="K54" i="3"/>
  <c r="J54" i="3"/>
  <c r="I54" i="3"/>
  <c r="E55" i="3"/>
  <c r="Q22" i="3"/>
  <c r="S22" i="3"/>
  <c r="H22" i="3"/>
  <c r="H21" i="3"/>
  <c r="H20" i="3"/>
  <c r="M22" i="3"/>
  <c r="M21" i="3"/>
  <c r="M20" i="3"/>
  <c r="T22" i="3"/>
  <c r="U22" i="3"/>
  <c r="V22" i="3"/>
  <c r="X22" i="3"/>
  <c r="Y22" i="3"/>
  <c r="Z22" i="3"/>
  <c r="AA22" i="3"/>
  <c r="AC22" i="3"/>
  <c r="AD22" i="3"/>
  <c r="AE22" i="3"/>
  <c r="AF22" i="3"/>
  <c r="AH22" i="3"/>
  <c r="AI22" i="3"/>
  <c r="AJ22" i="3"/>
  <c r="AK22" i="3"/>
  <c r="R22" i="3"/>
  <c r="AG22" i="3"/>
  <c r="AL22" i="3"/>
  <c r="AB22" i="3"/>
  <c r="W22" i="3"/>
  <c r="N104" i="3"/>
  <c r="N103" i="3"/>
  <c r="L104" i="3"/>
  <c r="K104" i="3"/>
  <c r="J104" i="3"/>
  <c r="I104" i="3"/>
  <c r="L103" i="3"/>
  <c r="K103" i="3"/>
  <c r="J103" i="3"/>
  <c r="I103" i="3"/>
  <c r="G104" i="3"/>
  <c r="F104" i="3"/>
  <c r="E104" i="3"/>
  <c r="D104" i="3"/>
  <c r="G103" i="3"/>
  <c r="F103" i="3"/>
  <c r="E103" i="3"/>
  <c r="R153" i="3"/>
  <c r="R146" i="3"/>
  <c r="R145" i="3"/>
  <c r="R144" i="3"/>
  <c r="R130" i="3"/>
  <c r="P90" i="3"/>
  <c r="P84" i="3"/>
  <c r="Q84" i="3"/>
  <c r="S84" i="3"/>
  <c r="T84" i="3"/>
  <c r="U84" i="3"/>
  <c r="V84" i="3"/>
  <c r="X84" i="3"/>
  <c r="Y84" i="3"/>
  <c r="Z84" i="3"/>
  <c r="AA84" i="3"/>
  <c r="AC84" i="3"/>
  <c r="AD84" i="3"/>
  <c r="AE84" i="3"/>
  <c r="AF84" i="3"/>
  <c r="AH84" i="3"/>
  <c r="AI84" i="3"/>
  <c r="AJ84" i="3"/>
  <c r="AK84" i="3"/>
  <c r="P79" i="3"/>
  <c r="Q79" i="3"/>
  <c r="S79" i="3"/>
  <c r="T79" i="3"/>
  <c r="U79" i="3"/>
  <c r="V79" i="3"/>
  <c r="X79" i="3"/>
  <c r="Y79" i="3"/>
  <c r="Z79" i="3"/>
  <c r="AA79" i="3"/>
  <c r="AC79" i="3"/>
  <c r="AD79" i="3"/>
  <c r="AE79" i="3"/>
  <c r="AF79" i="3"/>
  <c r="AH79" i="3"/>
  <c r="AI79" i="3"/>
  <c r="AJ79" i="3"/>
  <c r="AK79" i="3"/>
  <c r="P77" i="3"/>
  <c r="Q77" i="3"/>
  <c r="S77" i="3"/>
  <c r="T77" i="3"/>
  <c r="U77" i="3"/>
  <c r="V77" i="3"/>
  <c r="X77" i="3"/>
  <c r="Y77" i="3"/>
  <c r="Z77" i="3"/>
  <c r="AA77" i="3"/>
  <c r="AC77" i="3"/>
  <c r="AD77" i="3"/>
  <c r="AE77" i="3"/>
  <c r="AF77" i="3"/>
  <c r="AH77" i="3"/>
  <c r="AI77" i="3"/>
  <c r="AJ77" i="3"/>
  <c r="AK77" i="3"/>
  <c r="P73" i="3"/>
  <c r="Q73" i="3"/>
  <c r="S73" i="3"/>
  <c r="T73" i="3"/>
  <c r="U73" i="3"/>
  <c r="V73" i="3"/>
  <c r="X73" i="3"/>
  <c r="Y73" i="3"/>
  <c r="Z73" i="3"/>
  <c r="AA73" i="3"/>
  <c r="AC73" i="3"/>
  <c r="AD73" i="3"/>
  <c r="AE73" i="3"/>
  <c r="AF73" i="3"/>
  <c r="AH73" i="3"/>
  <c r="AI73" i="3"/>
  <c r="AJ73" i="3"/>
  <c r="AK73" i="3"/>
  <c r="L114" i="3"/>
  <c r="K114" i="3"/>
  <c r="J114" i="3"/>
  <c r="N114" i="3"/>
  <c r="N115" i="3"/>
  <c r="L115" i="3"/>
  <c r="K115" i="3"/>
  <c r="J115" i="3"/>
  <c r="I115" i="3"/>
  <c r="G115" i="3"/>
  <c r="F115" i="3"/>
  <c r="E115" i="3"/>
  <c r="D115" i="3"/>
  <c r="P104" i="3"/>
  <c r="Q104" i="3"/>
  <c r="S104" i="3"/>
  <c r="T104" i="3"/>
  <c r="U104" i="3"/>
  <c r="V104" i="3"/>
  <c r="X104" i="3"/>
  <c r="Y104" i="3"/>
  <c r="Z104" i="3"/>
  <c r="I116" i="3"/>
  <c r="P31" i="3"/>
  <c r="U31" i="3"/>
  <c r="Z31" i="3"/>
  <c r="AE31" i="3"/>
  <c r="AJ31" i="3"/>
  <c r="K32" i="3"/>
  <c r="J32" i="3"/>
  <c r="I32" i="3"/>
  <c r="P68" i="3"/>
  <c r="P75" i="3"/>
  <c r="AA104" i="3"/>
  <c r="AC104" i="3"/>
  <c r="AD104" i="3"/>
  <c r="AE104" i="3"/>
  <c r="D119" i="3"/>
  <c r="E119" i="3"/>
  <c r="E173" i="3"/>
  <c r="Q75" i="3"/>
  <c r="AF104" i="3"/>
  <c r="AH104" i="3"/>
  <c r="AI104" i="3"/>
  <c r="AJ104" i="3"/>
  <c r="AK104" i="3"/>
  <c r="G171" i="3"/>
  <c r="G174" i="3"/>
  <c r="F171" i="3"/>
  <c r="F174" i="3"/>
  <c r="E171" i="3"/>
  <c r="E174" i="3"/>
  <c r="D174" i="3"/>
  <c r="L171" i="3"/>
  <c r="L174" i="3"/>
  <c r="K171" i="3"/>
  <c r="K174" i="3"/>
  <c r="J171" i="3"/>
  <c r="J174" i="3"/>
  <c r="I171" i="3"/>
  <c r="I174" i="3"/>
  <c r="N171" i="3"/>
  <c r="N174" i="3"/>
  <c r="E170" i="3"/>
  <c r="M169" i="3"/>
  <c r="M172" i="3"/>
  <c r="H169" i="3"/>
  <c r="H172" i="3"/>
  <c r="C202" i="3"/>
  <c r="Q90" i="3"/>
  <c r="R90" i="3"/>
  <c r="S90" i="3"/>
  <c r="T90" i="3"/>
  <c r="U90" i="3"/>
  <c r="V90" i="3"/>
  <c r="N179" i="3"/>
  <c r="I179" i="3"/>
  <c r="D179" i="3"/>
  <c r="N111" i="3"/>
  <c r="N106" i="3"/>
  <c r="L106" i="3"/>
  <c r="K106" i="3"/>
  <c r="J106" i="3"/>
  <c r="I106" i="3"/>
  <c r="G106" i="3"/>
  <c r="F106" i="3"/>
  <c r="E106" i="3"/>
  <c r="P106" i="3"/>
  <c r="Q106" i="3"/>
  <c r="S106" i="3"/>
  <c r="T106" i="3"/>
  <c r="U106" i="3"/>
  <c r="V106" i="3"/>
  <c r="X106" i="3"/>
  <c r="Y106" i="3"/>
  <c r="Z106" i="3"/>
  <c r="AA106" i="3"/>
  <c r="AC106" i="3"/>
  <c r="AD106" i="3"/>
  <c r="AE106" i="3"/>
  <c r="AF106" i="3"/>
  <c r="AH106" i="3"/>
  <c r="AI106" i="3"/>
  <c r="AJ106" i="3"/>
  <c r="AK106" i="3"/>
  <c r="N112" i="3"/>
  <c r="Q68" i="3"/>
  <c r="W90" i="3"/>
  <c r="X90" i="3"/>
  <c r="Y90" i="3"/>
  <c r="Z90" i="3"/>
  <c r="AA90" i="3"/>
  <c r="AC90" i="3"/>
  <c r="AD90" i="3"/>
  <c r="AE90" i="3"/>
  <c r="AF90" i="3"/>
  <c r="AH90" i="3"/>
  <c r="AI90" i="3"/>
  <c r="AJ90" i="3"/>
  <c r="AK90" i="3"/>
  <c r="S68" i="3"/>
  <c r="S75" i="3"/>
  <c r="T68" i="3"/>
  <c r="T75" i="3"/>
  <c r="N109" i="3"/>
  <c r="N107" i="3"/>
  <c r="N161" i="3"/>
  <c r="O118" i="3"/>
  <c r="N47" i="3"/>
  <c r="N53" i="3"/>
  <c r="N52" i="3"/>
  <c r="N110" i="3"/>
  <c r="N108" i="3"/>
  <c r="U68" i="3"/>
  <c r="U75" i="3"/>
  <c r="N119" i="3"/>
  <c r="N113" i="3"/>
  <c r="V68" i="3"/>
  <c r="V75" i="3"/>
  <c r="L111" i="3"/>
  <c r="L112" i="3"/>
  <c r="L109" i="3"/>
  <c r="L110" i="3"/>
  <c r="L107" i="3"/>
  <c r="L108" i="3"/>
  <c r="L52" i="3"/>
  <c r="L53" i="3"/>
  <c r="N118" i="3"/>
  <c r="N55" i="3"/>
  <c r="X75" i="3"/>
  <c r="X68" i="3"/>
  <c r="L119" i="3"/>
  <c r="AK157" i="3"/>
  <c r="AJ157" i="3"/>
  <c r="AI157" i="3"/>
  <c r="AH157" i="3"/>
  <c r="AL153" i="3"/>
  <c r="AL146" i="3"/>
  <c r="AL145" i="3"/>
  <c r="AL144" i="3"/>
  <c r="AL131" i="3"/>
  <c r="AL130" i="3"/>
  <c r="AL129" i="3"/>
  <c r="AK61" i="3"/>
  <c r="AJ61" i="3"/>
  <c r="AI61" i="3"/>
  <c r="AH61" i="3"/>
  <c r="Y68" i="3"/>
  <c r="Y75" i="3"/>
  <c r="AL157" i="3"/>
  <c r="Z75" i="3"/>
  <c r="Z68" i="3"/>
  <c r="K111" i="3"/>
  <c r="K112" i="3"/>
  <c r="K109" i="3"/>
  <c r="K110" i="3"/>
  <c r="K107" i="3"/>
  <c r="K108" i="3"/>
  <c r="I47" i="3"/>
  <c r="K47" i="3"/>
  <c r="K52" i="3"/>
  <c r="K53" i="3"/>
  <c r="L118" i="3"/>
  <c r="L55" i="3"/>
  <c r="AA75" i="3"/>
  <c r="AA68" i="3"/>
  <c r="K119" i="3"/>
  <c r="J111" i="3"/>
  <c r="J109" i="3"/>
  <c r="J107" i="3"/>
  <c r="J116" i="3"/>
  <c r="J52" i="3"/>
  <c r="J53" i="3"/>
  <c r="J181" i="3"/>
  <c r="T181" i="3"/>
  <c r="Y181" i="3"/>
  <c r="AD181" i="3"/>
  <c r="AI181" i="3"/>
  <c r="J180" i="3"/>
  <c r="T180" i="3"/>
  <c r="Y180" i="3"/>
  <c r="AD180" i="3"/>
  <c r="AI180" i="3"/>
  <c r="K118" i="3"/>
  <c r="J108" i="3"/>
  <c r="J110" i="3"/>
  <c r="J112" i="3"/>
  <c r="K55" i="3"/>
  <c r="AC75" i="3"/>
  <c r="AC68" i="3"/>
  <c r="P148" i="3"/>
  <c r="Q148" i="3"/>
  <c r="S148" i="3"/>
  <c r="T148" i="3"/>
  <c r="U148" i="3"/>
  <c r="V148" i="3"/>
  <c r="X148" i="3"/>
  <c r="Y148" i="3"/>
  <c r="Z148" i="3"/>
  <c r="AA148" i="3"/>
  <c r="AC148" i="3"/>
  <c r="AD148" i="3"/>
  <c r="AE148" i="3"/>
  <c r="AF148" i="3"/>
  <c r="AH148" i="3"/>
  <c r="AI148" i="3"/>
  <c r="AJ148" i="3"/>
  <c r="AK148" i="3"/>
  <c r="Q31" i="3"/>
  <c r="L32" i="3"/>
  <c r="J119" i="3"/>
  <c r="P119" i="3"/>
  <c r="Q119" i="3"/>
  <c r="S119" i="3"/>
  <c r="T119" i="3"/>
  <c r="U119" i="3"/>
  <c r="V119" i="3"/>
  <c r="X119" i="3"/>
  <c r="Y119" i="3"/>
  <c r="Z119" i="3"/>
  <c r="AA119" i="3"/>
  <c r="AC119" i="3"/>
  <c r="AD119" i="3"/>
  <c r="AE119" i="3"/>
  <c r="AF119" i="3"/>
  <c r="AH119" i="3"/>
  <c r="AI119" i="3"/>
  <c r="AJ119" i="3"/>
  <c r="AK119" i="3"/>
  <c r="J179" i="3"/>
  <c r="K116" i="3"/>
  <c r="J184" i="3"/>
  <c r="K180" i="3"/>
  <c r="P180" i="3"/>
  <c r="U180" i="3"/>
  <c r="Z180" i="3"/>
  <c r="AE180" i="3"/>
  <c r="AJ180" i="3"/>
  <c r="K181" i="3"/>
  <c r="P181" i="3"/>
  <c r="U181" i="3"/>
  <c r="Z181" i="3"/>
  <c r="AE181" i="3"/>
  <c r="AJ181" i="3"/>
  <c r="AD68" i="3"/>
  <c r="AD75" i="3"/>
  <c r="P78" i="3"/>
  <c r="Q78" i="3"/>
  <c r="S78" i="3"/>
  <c r="T78" i="3"/>
  <c r="U78" i="3"/>
  <c r="V78" i="3"/>
  <c r="X78" i="3"/>
  <c r="Y78" i="3"/>
  <c r="Z78" i="3"/>
  <c r="AA78" i="3"/>
  <c r="AC78" i="3"/>
  <c r="AD78" i="3"/>
  <c r="AE78" i="3"/>
  <c r="AF78" i="3"/>
  <c r="AH78" i="3"/>
  <c r="AI78" i="3"/>
  <c r="AJ78" i="3"/>
  <c r="AK78" i="3"/>
  <c r="R148" i="3"/>
  <c r="S31" i="3"/>
  <c r="V31" i="3"/>
  <c r="K179" i="3"/>
  <c r="L116" i="3"/>
  <c r="K184" i="3"/>
  <c r="L179" i="3"/>
  <c r="L181" i="3"/>
  <c r="Q181" i="3"/>
  <c r="V181" i="3"/>
  <c r="AA181" i="3"/>
  <c r="AF181" i="3"/>
  <c r="AK181" i="3"/>
  <c r="L180" i="3"/>
  <c r="Q180" i="3"/>
  <c r="V180" i="3"/>
  <c r="AA180" i="3"/>
  <c r="AF180" i="3"/>
  <c r="AK180" i="3"/>
  <c r="AE75" i="3"/>
  <c r="AE68" i="3"/>
  <c r="AA31" i="3"/>
  <c r="X31" i="3"/>
  <c r="L184" i="3"/>
  <c r="N184" i="3"/>
  <c r="G61" i="3"/>
  <c r="G57" i="3"/>
  <c r="AF75" i="3"/>
  <c r="AF68" i="3"/>
  <c r="AF31" i="3"/>
  <c r="AC31" i="3"/>
  <c r="G58" i="3"/>
  <c r="AH75" i="3"/>
  <c r="AH68" i="3"/>
  <c r="AK31" i="3"/>
  <c r="AH31" i="3"/>
  <c r="I53" i="3"/>
  <c r="I52" i="3"/>
  <c r="I111" i="3"/>
  <c r="I109" i="3"/>
  <c r="I107" i="3"/>
  <c r="J118" i="3"/>
  <c r="I112" i="3"/>
  <c r="J55" i="3"/>
  <c r="I108" i="3"/>
  <c r="I110" i="3"/>
  <c r="AI68" i="3"/>
  <c r="AI75" i="3"/>
  <c r="I119" i="3"/>
  <c r="P107" i="3"/>
  <c r="P111" i="3"/>
  <c r="P109" i="3"/>
  <c r="AJ68" i="3"/>
  <c r="AJ75" i="3"/>
  <c r="P112" i="3"/>
  <c r="Q111" i="3"/>
  <c r="P110" i="3"/>
  <c r="Q109" i="3"/>
  <c r="Q107" i="3"/>
  <c r="P108" i="3"/>
  <c r="AK75" i="3"/>
  <c r="AK68" i="3"/>
  <c r="G107" i="3"/>
  <c r="G108" i="3"/>
  <c r="G109" i="3"/>
  <c r="G110" i="3"/>
  <c r="G111" i="3"/>
  <c r="G112" i="3"/>
  <c r="G52" i="3"/>
  <c r="G53" i="3"/>
  <c r="I118" i="3"/>
  <c r="I55" i="3"/>
  <c r="Q110" i="3"/>
  <c r="S109" i="3"/>
  <c r="Q112" i="3"/>
  <c r="S111" i="3"/>
  <c r="Q108" i="3"/>
  <c r="S107" i="3"/>
  <c r="G119" i="3"/>
  <c r="G113" i="3"/>
  <c r="H130" i="3"/>
  <c r="AF61" i="3"/>
  <c r="AE61" i="3"/>
  <c r="AD61" i="3"/>
  <c r="AC61" i="3"/>
  <c r="AA61" i="3"/>
  <c r="Z61" i="3"/>
  <c r="Y61" i="3"/>
  <c r="X61" i="3"/>
  <c r="V61" i="3"/>
  <c r="U61" i="3"/>
  <c r="T61" i="3"/>
  <c r="S61" i="3"/>
  <c r="Q61" i="3"/>
  <c r="P61" i="3"/>
  <c r="T107" i="3"/>
  <c r="S108" i="3"/>
  <c r="T109" i="3"/>
  <c r="S110" i="3"/>
  <c r="T111" i="3"/>
  <c r="S112" i="3"/>
  <c r="AF157" i="3"/>
  <c r="AE157" i="3"/>
  <c r="AD157" i="3"/>
  <c r="AC157" i="3"/>
  <c r="AG153" i="3"/>
  <c r="AG146" i="3"/>
  <c r="AG145" i="3"/>
  <c r="AG144" i="3"/>
  <c r="AG131" i="3"/>
  <c r="AG130" i="3"/>
  <c r="AG129" i="3"/>
  <c r="D18" i="3"/>
  <c r="E18" i="3"/>
  <c r="F18" i="3"/>
  <c r="T110" i="3"/>
  <c r="U109" i="3"/>
  <c r="U111" i="3"/>
  <c r="T112" i="3"/>
  <c r="T108" i="3"/>
  <c r="U107" i="3"/>
  <c r="AG157" i="3"/>
  <c r="U112" i="3"/>
  <c r="V111" i="3"/>
  <c r="V107" i="3"/>
  <c r="U108" i="3"/>
  <c r="V109" i="3"/>
  <c r="U110" i="3"/>
  <c r="F111" i="3"/>
  <c r="F112" i="3"/>
  <c r="F109" i="3"/>
  <c r="F110" i="3"/>
  <c r="F107" i="3"/>
  <c r="F108" i="3"/>
  <c r="F61" i="3"/>
  <c r="F58" i="3"/>
  <c r="F53" i="3"/>
  <c r="F52" i="3"/>
  <c r="F118" i="3"/>
  <c r="G118" i="3"/>
  <c r="F55" i="3"/>
  <c r="G55" i="3"/>
  <c r="V108" i="3"/>
  <c r="X107" i="3"/>
  <c r="V112" i="3"/>
  <c r="X111" i="3"/>
  <c r="V110" i="3"/>
  <c r="X109" i="3"/>
  <c r="F119" i="3"/>
  <c r="F57" i="3"/>
  <c r="Y109" i="3"/>
  <c r="X110" i="3"/>
  <c r="Y111" i="3"/>
  <c r="X112" i="3"/>
  <c r="Y107" i="3"/>
  <c r="X108" i="3"/>
  <c r="F113" i="3"/>
  <c r="Y112" i="3"/>
  <c r="Z111" i="3"/>
  <c r="Y108" i="3"/>
  <c r="Z107" i="3"/>
  <c r="Y110" i="3"/>
  <c r="Z109" i="3"/>
  <c r="R166" i="3"/>
  <c r="W166" i="3"/>
  <c r="AB166" i="3"/>
  <c r="AG166" i="3"/>
  <c r="AL166" i="3"/>
  <c r="AA109" i="3"/>
  <c r="Z110" i="3"/>
  <c r="Z112" i="3"/>
  <c r="AA111" i="3"/>
  <c r="AA107" i="3"/>
  <c r="Z108" i="3"/>
  <c r="E116" i="3"/>
  <c r="E111" i="3"/>
  <c r="E112" i="3"/>
  <c r="E107" i="3"/>
  <c r="E108" i="3"/>
  <c r="E181" i="3"/>
  <c r="E180" i="3"/>
  <c r="AA112" i="3"/>
  <c r="AC111" i="3"/>
  <c r="AA108" i="3"/>
  <c r="AC107" i="3"/>
  <c r="AA110" i="3"/>
  <c r="AC109" i="3"/>
  <c r="F116" i="3"/>
  <c r="E184" i="3"/>
  <c r="F179" i="3"/>
  <c r="F181" i="3"/>
  <c r="F180" i="3"/>
  <c r="AC108" i="3"/>
  <c r="AD107" i="3"/>
  <c r="AC110" i="3"/>
  <c r="AD109" i="3"/>
  <c r="AD111" i="3"/>
  <c r="AC112" i="3"/>
  <c r="F184" i="3"/>
  <c r="G116" i="3"/>
  <c r="H154" i="3"/>
  <c r="H145" i="3"/>
  <c r="H155" i="3"/>
  <c r="H144" i="3"/>
  <c r="H129" i="3"/>
  <c r="H153" i="3"/>
  <c r="H146" i="3"/>
  <c r="G180" i="3"/>
  <c r="G181" i="3"/>
  <c r="AE109" i="3"/>
  <c r="AD110" i="3"/>
  <c r="AE107" i="3"/>
  <c r="AD108" i="3"/>
  <c r="AE111" i="3"/>
  <c r="AD112" i="3"/>
  <c r="H128" i="3"/>
  <c r="G179" i="3"/>
  <c r="G184" i="3"/>
  <c r="I184" i="3"/>
  <c r="H127" i="3"/>
  <c r="H181" i="3"/>
  <c r="H180" i="3"/>
  <c r="AF107" i="3"/>
  <c r="AE108" i="3"/>
  <c r="AE112" i="3"/>
  <c r="AF111" i="3"/>
  <c r="AF109" i="3"/>
  <c r="AE110" i="3"/>
  <c r="AF112" i="3"/>
  <c r="AH111" i="3"/>
  <c r="AF110" i="3"/>
  <c r="AH109" i="3"/>
  <c r="AF108" i="3"/>
  <c r="AH107" i="3"/>
  <c r="D53" i="3"/>
  <c r="D52" i="3"/>
  <c r="AH110" i="3"/>
  <c r="AI109" i="3"/>
  <c r="AH108" i="3"/>
  <c r="AI107" i="3"/>
  <c r="AI111" i="3"/>
  <c r="AH112" i="3"/>
  <c r="M31" i="3"/>
  <c r="H31" i="3"/>
  <c r="AI108" i="3"/>
  <c r="AJ107" i="3"/>
  <c r="AJ109" i="3"/>
  <c r="AI110" i="3"/>
  <c r="AI112" i="3"/>
  <c r="AJ111" i="3"/>
  <c r="M32" i="3"/>
  <c r="AA157" i="3"/>
  <c r="Z157" i="3"/>
  <c r="Y157" i="3"/>
  <c r="X157" i="3"/>
  <c r="V157" i="3"/>
  <c r="U157" i="3"/>
  <c r="T157" i="3"/>
  <c r="S157" i="3"/>
  <c r="Q157" i="3"/>
  <c r="P157" i="3"/>
  <c r="AK109" i="3"/>
  <c r="AK110" i="3"/>
  <c r="AJ110" i="3"/>
  <c r="AK111" i="3"/>
  <c r="AK112" i="3"/>
  <c r="AJ112" i="3"/>
  <c r="AK107" i="3"/>
  <c r="AK108" i="3"/>
  <c r="AJ108" i="3"/>
  <c r="R157" i="3"/>
  <c r="H157" i="3"/>
  <c r="I61" i="3"/>
  <c r="D61" i="3"/>
  <c r="AB157" i="3"/>
  <c r="AB153" i="3"/>
  <c r="AB145" i="3"/>
  <c r="AB144" i="3"/>
  <c r="AB131" i="3"/>
  <c r="AB130" i="3"/>
  <c r="AB129" i="3"/>
  <c r="W157" i="3"/>
  <c r="W153" i="3"/>
  <c r="W145" i="3"/>
  <c r="W144" i="3"/>
  <c r="W131" i="3"/>
  <c r="W130" i="3"/>
  <c r="W129" i="3"/>
  <c r="R131" i="3"/>
  <c r="M157" i="3"/>
  <c r="M155" i="3"/>
  <c r="M154" i="3"/>
  <c r="M153" i="3"/>
  <c r="M145" i="3"/>
  <c r="M144" i="3"/>
  <c r="M130" i="3"/>
  <c r="M129" i="3"/>
  <c r="M128" i="3"/>
  <c r="M180" i="3"/>
  <c r="M181" i="3"/>
  <c r="I57" i="3"/>
  <c r="I58" i="3"/>
  <c r="AB90" i="3"/>
  <c r="E61" i="3"/>
  <c r="AL90" i="3"/>
  <c r="AG90" i="3"/>
  <c r="E57" i="3"/>
  <c r="E58" i="3"/>
  <c r="I113" i="3"/>
  <c r="J46" i="3"/>
  <c r="G114" i="3"/>
  <c r="I114" i="3"/>
  <c r="E179" i="3"/>
  <c r="F47" i="3"/>
  <c r="E109" i="3"/>
  <c r="E110" i="3"/>
  <c r="E52" i="3"/>
  <c r="E53" i="3"/>
  <c r="E47" i="3"/>
  <c r="H149" i="3"/>
  <c r="H71" i="3"/>
  <c r="H135" i="3"/>
  <c r="H72" i="3"/>
  <c r="H139" i="3"/>
  <c r="H93" i="3"/>
  <c r="H75" i="3"/>
  <c r="H138" i="3"/>
  <c r="E113" i="3"/>
  <c r="P147" i="3"/>
  <c r="H147" i="3"/>
  <c r="H84" i="3"/>
  <c r="H77" i="3"/>
  <c r="H158" i="3"/>
  <c r="M93" i="3"/>
  <c r="P93" i="3"/>
  <c r="Q93" i="3"/>
  <c r="H85" i="3"/>
  <c r="Q147" i="3"/>
  <c r="S147" i="3"/>
  <c r="T147" i="3"/>
  <c r="U147" i="3"/>
  <c r="V147" i="3"/>
  <c r="X147" i="3"/>
  <c r="Y147" i="3"/>
  <c r="Z147" i="3"/>
  <c r="AA147" i="3"/>
  <c r="AC147" i="3"/>
  <c r="AD147" i="3"/>
  <c r="AE147" i="3"/>
  <c r="AF147" i="3"/>
  <c r="AH147" i="3"/>
  <c r="AI147" i="3"/>
  <c r="J113" i="3"/>
  <c r="H89" i="3"/>
  <c r="H136" i="3"/>
  <c r="H79" i="3"/>
  <c r="M79" i="3"/>
  <c r="R79" i="3"/>
  <c r="H148" i="3"/>
  <c r="H78" i="3"/>
  <c r="M147" i="3"/>
  <c r="R93" i="3"/>
  <c r="S93" i="3"/>
  <c r="T93" i="3"/>
  <c r="U93" i="3"/>
  <c r="V93" i="3"/>
  <c r="H95" i="3"/>
  <c r="H97" i="3"/>
  <c r="H73" i="3"/>
  <c r="R147" i="3"/>
  <c r="AG147" i="3"/>
  <c r="AJ147" i="3"/>
  <c r="K113" i="3"/>
  <c r="M97" i="3"/>
  <c r="P97" i="3"/>
  <c r="Q97" i="3"/>
  <c r="H159" i="3"/>
  <c r="H86" i="3"/>
  <c r="M95" i="3"/>
  <c r="W93" i="3"/>
  <c r="X93" i="3"/>
  <c r="Y93" i="3"/>
  <c r="Z93" i="3"/>
  <c r="AA93" i="3"/>
  <c r="AB93" i="3"/>
  <c r="AC93" i="3"/>
  <c r="AD93" i="3"/>
  <c r="AE93" i="3"/>
  <c r="AF93" i="3"/>
  <c r="AG93" i="3"/>
  <c r="AH93" i="3"/>
  <c r="AI93" i="3"/>
  <c r="AJ93" i="3"/>
  <c r="AK93" i="3"/>
  <c r="AL93" i="3"/>
  <c r="W79" i="3"/>
  <c r="AB79" i="3"/>
  <c r="AG79" i="3"/>
  <c r="AL79" i="3"/>
  <c r="AK147" i="3"/>
  <c r="L113" i="3"/>
  <c r="F48" i="3"/>
  <c r="M72" i="3"/>
  <c r="M71" i="3"/>
  <c r="R97" i="3"/>
  <c r="S97" i="3"/>
  <c r="T97" i="3"/>
  <c r="U97" i="3"/>
  <c r="V97" i="3"/>
  <c r="M75" i="3"/>
  <c r="F49" i="3"/>
  <c r="AL147" i="3"/>
  <c r="M158" i="3"/>
  <c r="M84" i="3"/>
  <c r="M149" i="3"/>
  <c r="M77" i="3"/>
  <c r="W147" i="3"/>
  <c r="M138" i="3"/>
  <c r="M85" i="3"/>
  <c r="W97" i="3"/>
  <c r="X97" i="3"/>
  <c r="Y97" i="3"/>
  <c r="Z97" i="3"/>
  <c r="AA97" i="3"/>
  <c r="AB97" i="3"/>
  <c r="AC97" i="3"/>
  <c r="AD97" i="3"/>
  <c r="AE97" i="3"/>
  <c r="AF97" i="3"/>
  <c r="AG97" i="3"/>
  <c r="AH97" i="3"/>
  <c r="AI97" i="3"/>
  <c r="AJ97" i="3"/>
  <c r="AK97" i="3"/>
  <c r="AL97" i="3"/>
  <c r="M146" i="3"/>
  <c r="M89" i="3"/>
  <c r="M148" i="3"/>
  <c r="M78" i="3"/>
  <c r="P71" i="3"/>
  <c r="AB147" i="3"/>
  <c r="M136" i="3"/>
  <c r="M73" i="3"/>
  <c r="P139" i="3"/>
  <c r="P113" i="3"/>
  <c r="M159" i="3"/>
  <c r="Q71" i="3"/>
  <c r="M86" i="3"/>
  <c r="Q139" i="3"/>
  <c r="R139" i="3"/>
  <c r="Q113" i="3"/>
  <c r="P149" i="3"/>
  <c r="R71" i="3"/>
  <c r="S71" i="3"/>
  <c r="M139" i="3"/>
  <c r="R75" i="3"/>
  <c r="R84" i="3"/>
  <c r="Q149" i="3"/>
  <c r="R149" i="3"/>
  <c r="R77" i="3"/>
  <c r="T71" i="3"/>
  <c r="T139" i="3"/>
  <c r="R78" i="3"/>
  <c r="S149" i="3"/>
  <c r="U71" i="3"/>
  <c r="U139" i="3"/>
  <c r="T149" i="3"/>
  <c r="V71" i="3"/>
  <c r="V139" i="3"/>
  <c r="U149" i="3"/>
  <c r="W71" i="3"/>
  <c r="X71" i="3"/>
  <c r="W75" i="3"/>
  <c r="W84" i="3"/>
  <c r="X139" i="3"/>
  <c r="X113" i="3"/>
  <c r="V149" i="3"/>
  <c r="W149" i="3"/>
  <c r="W77" i="3"/>
  <c r="Y139" i="3"/>
  <c r="Y71" i="3"/>
  <c r="W146" i="3"/>
  <c r="Y113" i="3"/>
  <c r="W78" i="3"/>
  <c r="X149" i="3"/>
  <c r="Z71" i="3"/>
  <c r="Z139" i="3"/>
  <c r="Z113" i="3"/>
  <c r="Y149" i="3"/>
  <c r="AA139" i="3"/>
  <c r="AA71" i="3"/>
  <c r="AA113" i="3"/>
  <c r="Z149" i="3"/>
  <c r="AB71" i="3"/>
  <c r="AC71" i="3"/>
  <c r="AB84" i="3"/>
  <c r="AC113" i="3"/>
  <c r="AB75" i="3"/>
  <c r="AC139" i="3"/>
  <c r="AD71" i="3"/>
  <c r="AB77" i="3"/>
  <c r="AA149" i="3"/>
  <c r="AB149" i="3"/>
  <c r="AB146" i="3"/>
  <c r="AG75" i="3"/>
  <c r="AL75" i="3"/>
  <c r="AD113" i="3"/>
  <c r="AC149" i="3"/>
  <c r="AE71" i="3"/>
  <c r="AD139" i="3"/>
  <c r="AB78" i="3"/>
  <c r="AE113" i="3"/>
  <c r="AE139" i="3"/>
  <c r="AF71" i="3"/>
  <c r="AD149" i="3"/>
  <c r="AF113" i="3"/>
  <c r="AG71" i="3"/>
  <c r="AH71" i="3"/>
  <c r="AF139" i="3"/>
  <c r="AG139" i="3"/>
  <c r="AG84" i="3"/>
  <c r="AE149" i="3"/>
  <c r="AB139" i="3"/>
  <c r="AH113" i="3"/>
  <c r="AH139" i="3"/>
  <c r="AI71" i="3"/>
  <c r="AG77" i="3"/>
  <c r="AF149" i="3"/>
  <c r="AG149" i="3"/>
  <c r="AI113" i="3"/>
  <c r="AI139" i="3"/>
  <c r="AH149" i="3"/>
  <c r="AJ71" i="3"/>
  <c r="AG78" i="3"/>
  <c r="F51" i="3"/>
  <c r="AK113" i="3"/>
  <c r="AJ113" i="3"/>
  <c r="AJ139" i="3"/>
  <c r="AI149" i="3"/>
  <c r="AK71" i="3"/>
  <c r="H88" i="3"/>
  <c r="AK139" i="3"/>
  <c r="AL139" i="3"/>
  <c r="AL84" i="3"/>
  <c r="AL71" i="3"/>
  <c r="AJ149" i="3"/>
  <c r="H160" i="3"/>
  <c r="F50" i="3"/>
  <c r="AK149" i="3"/>
  <c r="AL149" i="3"/>
  <c r="AL77" i="3"/>
  <c r="F30" i="3"/>
  <c r="F29" i="3"/>
  <c r="AL78" i="3"/>
  <c r="M88" i="3"/>
  <c r="M160" i="3"/>
  <c r="D48" i="3"/>
  <c r="D49" i="3"/>
  <c r="D87" i="3"/>
  <c r="D91" i="3"/>
  <c r="D51" i="3"/>
  <c r="D50" i="3"/>
  <c r="D29" i="3"/>
  <c r="D30" i="3"/>
  <c r="D98" i="3"/>
  <c r="D99" i="3"/>
  <c r="D117" i="3"/>
  <c r="M135" i="3"/>
  <c r="D173" i="3"/>
  <c r="D170" i="3"/>
  <c r="D74" i="3"/>
  <c r="D80" i="3"/>
  <c r="H76" i="3"/>
  <c r="M127" i="3"/>
  <c r="M76" i="3"/>
  <c r="E48" i="3"/>
  <c r="E49" i="3"/>
  <c r="E51" i="3"/>
  <c r="E87" i="3"/>
  <c r="E91" i="3"/>
  <c r="F87" i="3"/>
  <c r="F91" i="3"/>
  <c r="E29" i="3"/>
  <c r="E50" i="3"/>
  <c r="E30" i="3"/>
  <c r="E98" i="3"/>
  <c r="E99" i="3"/>
  <c r="E117" i="3"/>
  <c r="F98" i="3"/>
  <c r="F99" i="3"/>
  <c r="F117" i="3"/>
  <c r="F67" i="3"/>
  <c r="E74" i="3"/>
  <c r="E80" i="3"/>
  <c r="F173" i="3"/>
  <c r="F170" i="3"/>
  <c r="F74" i="3"/>
  <c r="F80" i="3"/>
  <c r="G48" i="3"/>
  <c r="G18" i="3"/>
  <c r="H133" i="3"/>
  <c r="H69" i="3"/>
  <c r="H68" i="3"/>
  <c r="H143" i="3"/>
  <c r="H150" i="3"/>
  <c r="H183" i="3"/>
  <c r="H52" i="3"/>
  <c r="G49" i="3"/>
  <c r="H53" i="3"/>
  <c r="H18" i="3"/>
  <c r="H48" i="3"/>
  <c r="G51" i="3"/>
  <c r="H134" i="3"/>
  <c r="H70" i="3"/>
  <c r="H137" i="3"/>
  <c r="H83" i="3"/>
  <c r="H87" i="3"/>
  <c r="H91" i="3"/>
  <c r="H49" i="3"/>
  <c r="H51" i="3"/>
  <c r="G50" i="3"/>
  <c r="H50" i="3"/>
  <c r="H124" i="3"/>
  <c r="H140" i="3"/>
  <c r="I150" i="3"/>
  <c r="J47" i="3"/>
  <c r="J48" i="3"/>
  <c r="J150" i="3"/>
  <c r="I18" i="3"/>
  <c r="I48" i="3"/>
  <c r="J18" i="3"/>
  <c r="I87" i="3"/>
  <c r="I91" i="3"/>
  <c r="K48" i="3"/>
  <c r="J49" i="3"/>
  <c r="I51" i="3"/>
  <c r="I49" i="3"/>
  <c r="J51" i="3"/>
  <c r="L47" i="3"/>
  <c r="L48" i="3"/>
  <c r="M46" i="3"/>
  <c r="J87" i="3"/>
  <c r="J91" i="3"/>
  <c r="K150" i="3"/>
  <c r="K18" i="3"/>
  <c r="N15" i="3"/>
  <c r="N48" i="3"/>
  <c r="I50" i="3"/>
  <c r="K49" i="3"/>
  <c r="M183" i="3"/>
  <c r="N19" i="3"/>
  <c r="L18" i="3"/>
  <c r="M52" i="3"/>
  <c r="O47" i="3"/>
  <c r="N18" i="3"/>
  <c r="M68" i="3"/>
  <c r="M133" i="3"/>
  <c r="M69" i="3"/>
  <c r="K87" i="3"/>
  <c r="K91" i="3"/>
  <c r="M18" i="3"/>
  <c r="M53" i="3"/>
  <c r="N49" i="3"/>
  <c r="I124" i="3"/>
  <c r="I140" i="3"/>
  <c r="I182" i="3"/>
  <c r="L49" i="3"/>
  <c r="O150" i="3"/>
  <c r="O15" i="3"/>
  <c r="O48" i="3"/>
  <c r="K51" i="3"/>
  <c r="J124" i="3"/>
  <c r="J50" i="3"/>
  <c r="N24" i="3"/>
  <c r="N51" i="3"/>
  <c r="O18" i="3"/>
  <c r="M48" i="3"/>
  <c r="M137" i="3"/>
  <c r="L87" i="3"/>
  <c r="L91" i="3"/>
  <c r="M83" i="3"/>
  <c r="M87" i="3"/>
  <c r="M91" i="3"/>
  <c r="P143" i="3"/>
  <c r="P150" i="3"/>
  <c r="N150" i="3"/>
  <c r="M134" i="3"/>
  <c r="M70" i="3"/>
  <c r="L150" i="3"/>
  <c r="M143" i="3"/>
  <c r="M150" i="3"/>
  <c r="O19" i="3"/>
  <c r="J140" i="3"/>
  <c r="J182" i="3"/>
  <c r="R68" i="3"/>
  <c r="L51" i="3"/>
  <c r="K124" i="3"/>
  <c r="K50" i="3"/>
  <c r="L50" i="3"/>
  <c r="N87" i="3"/>
  <c r="N91" i="3"/>
  <c r="N26" i="3"/>
  <c r="M49" i="3"/>
  <c r="O49" i="3"/>
  <c r="N50" i="3"/>
  <c r="K140" i="3"/>
  <c r="K182" i="3"/>
  <c r="M124" i="3"/>
  <c r="M140" i="3"/>
  <c r="M182" i="3"/>
  <c r="Q143" i="3"/>
  <c r="R143" i="3"/>
  <c r="R150" i="3"/>
  <c r="L124" i="3"/>
  <c r="N124" i="3"/>
  <c r="S143" i="3"/>
  <c r="M51" i="3"/>
  <c r="C211" i="3"/>
  <c r="L140" i="3"/>
  <c r="L182" i="3"/>
  <c r="M50" i="3"/>
  <c r="T143" i="3"/>
  <c r="S139" i="3"/>
  <c r="W139" i="3"/>
  <c r="U143" i="3"/>
  <c r="Y143" i="3"/>
  <c r="W68" i="3"/>
  <c r="X143" i="3"/>
  <c r="V143" i="3"/>
  <c r="Z143" i="3"/>
  <c r="W143" i="3"/>
  <c r="AB68" i="3"/>
  <c r="AA143" i="3"/>
  <c r="AC143" i="3"/>
  <c r="AD143" i="3"/>
  <c r="AB143" i="3"/>
  <c r="AE143" i="3"/>
  <c r="AF143" i="3"/>
  <c r="AI143" i="3"/>
  <c r="AG68" i="3"/>
  <c r="AH143" i="3"/>
  <c r="AG143" i="3"/>
  <c r="AL68" i="3"/>
  <c r="AJ143" i="3"/>
  <c r="AK143" i="3"/>
  <c r="AL143" i="3"/>
  <c r="H156" i="3"/>
  <c r="H161" i="3"/>
  <c r="H162" i="3"/>
  <c r="H164" i="3"/>
  <c r="H96" i="3"/>
  <c r="H98" i="3"/>
  <c r="G173" i="3"/>
  <c r="H99" i="3"/>
  <c r="G117" i="3"/>
  <c r="G170" i="3"/>
  <c r="I163" i="3"/>
  <c r="M163" i="3"/>
  <c r="H67" i="3"/>
  <c r="H74" i="3"/>
  <c r="H80" i="3"/>
  <c r="H100" i="3"/>
  <c r="H170" i="3"/>
  <c r="I161" i="3"/>
  <c r="G29" i="3"/>
  <c r="J30" i="3"/>
  <c r="I29" i="3"/>
  <c r="G30" i="3"/>
  <c r="H174" i="3"/>
  <c r="I30" i="3"/>
  <c r="H173" i="3"/>
  <c r="H29" i="3"/>
  <c r="H30" i="3"/>
  <c r="I98" i="3"/>
  <c r="J29" i="3"/>
  <c r="K30" i="3"/>
  <c r="I162" i="3"/>
  <c r="I164" i="3"/>
  <c r="I99" i="3"/>
  <c r="I117" i="3"/>
  <c r="I67" i="3"/>
  <c r="J163" i="3"/>
  <c r="K161" i="3"/>
  <c r="K162" i="3"/>
  <c r="K29" i="3"/>
  <c r="L30" i="3"/>
  <c r="J161" i="3"/>
  <c r="J98" i="3"/>
  <c r="M174" i="3"/>
  <c r="I173" i="3"/>
  <c r="J99" i="3"/>
  <c r="J117" i="3"/>
  <c r="I170" i="3"/>
  <c r="M30" i="3"/>
  <c r="J162" i="3"/>
  <c r="J164" i="3"/>
  <c r="L29" i="3"/>
  <c r="L161" i="3"/>
  <c r="L162" i="3"/>
  <c r="I74" i="3"/>
  <c r="I80" i="3"/>
  <c r="I100" i="3"/>
  <c r="K98" i="3"/>
  <c r="N30" i="3"/>
  <c r="M29" i="3"/>
  <c r="K99" i="3"/>
  <c r="K117" i="3"/>
  <c r="M156" i="3"/>
  <c r="J67" i="3"/>
  <c r="K163" i="3"/>
  <c r="K164" i="3"/>
  <c r="M96" i="3"/>
  <c r="M98" i="3"/>
  <c r="L98" i="3"/>
  <c r="N29" i="3"/>
  <c r="P28" i="3"/>
  <c r="M161" i="3"/>
  <c r="M162" i="3"/>
  <c r="M164" i="3"/>
  <c r="R163" i="3"/>
  <c r="J173" i="3"/>
  <c r="L99" i="3"/>
  <c r="L117" i="3"/>
  <c r="M99" i="3"/>
  <c r="C209" i="3"/>
  <c r="J170" i="3"/>
  <c r="P27" i="3"/>
  <c r="N98" i="3"/>
  <c r="J74" i="3"/>
  <c r="J80" i="3"/>
  <c r="J100" i="3"/>
  <c r="N163" i="3"/>
  <c r="L163" i="3"/>
  <c r="L164" i="3"/>
  <c r="L67" i="3"/>
  <c r="K67" i="3"/>
  <c r="Q28" i="3"/>
  <c r="K173" i="3"/>
  <c r="L173" i="3"/>
  <c r="N99" i="3"/>
  <c r="N117" i="3"/>
  <c r="K170" i="3"/>
  <c r="L170" i="3"/>
  <c r="K74" i="3"/>
  <c r="K80" i="3"/>
  <c r="K100" i="3"/>
  <c r="L74" i="3"/>
  <c r="L80" i="3"/>
  <c r="L100" i="3"/>
  <c r="M67" i="3"/>
  <c r="M173" i="3"/>
  <c r="P156" i="3"/>
  <c r="Q27" i="3"/>
  <c r="S28" i="3"/>
  <c r="M74" i="3"/>
  <c r="M80" i="3"/>
  <c r="M100" i="3"/>
  <c r="M170" i="3"/>
  <c r="T28" i="3"/>
  <c r="Q156" i="3"/>
  <c r="S27" i="3"/>
  <c r="U28" i="3"/>
  <c r="S156" i="3"/>
  <c r="T27" i="3"/>
  <c r="U27" i="3"/>
  <c r="V28" i="3"/>
  <c r="Q20" i="3"/>
  <c r="U156" i="3"/>
  <c r="V27" i="3"/>
  <c r="X28" i="3"/>
  <c r="S20" i="3"/>
  <c r="V156" i="3"/>
  <c r="X27" i="3"/>
  <c r="Y28" i="3"/>
  <c r="T20" i="3"/>
  <c r="Z28" i="3"/>
  <c r="X156" i="3"/>
  <c r="Y27" i="3"/>
  <c r="U20" i="3"/>
  <c r="Z27" i="3"/>
  <c r="AA28" i="3"/>
  <c r="V20" i="3"/>
  <c r="AC28" i="3"/>
  <c r="Z156" i="3"/>
  <c r="AA27" i="3"/>
  <c r="X20" i="3"/>
  <c r="AA156" i="3"/>
  <c r="AC27" i="3"/>
  <c r="AD28" i="3"/>
  <c r="Y20" i="3"/>
  <c r="AC156" i="3"/>
  <c r="AD27" i="3"/>
  <c r="AE28" i="3"/>
  <c r="Z20" i="3"/>
  <c r="AF28" i="3"/>
  <c r="AE27" i="3"/>
  <c r="AA20" i="3"/>
  <c r="AH28" i="3"/>
  <c r="AE156" i="3"/>
  <c r="AF27" i="3"/>
  <c r="AH27" i="3"/>
  <c r="AC20" i="3"/>
  <c r="AI27" i="3"/>
  <c r="AH156" i="3"/>
  <c r="AI28" i="3"/>
  <c r="AF156" i="3"/>
  <c r="AD20" i="3"/>
  <c r="AJ28" i="3"/>
  <c r="AJ27" i="3"/>
  <c r="AE20" i="3"/>
  <c r="AK28" i="3"/>
  <c r="AK27" i="3"/>
  <c r="AJ156" i="3"/>
  <c r="AF20" i="3"/>
  <c r="AK156" i="3"/>
  <c r="AH20" i="3"/>
  <c r="AI20" i="3"/>
  <c r="V113" i="3"/>
  <c r="S113" i="3"/>
  <c r="U113" i="3"/>
  <c r="T113" i="3"/>
  <c r="AK20" i="3"/>
  <c r="AJ20" i="3"/>
  <c r="Q150" i="3"/>
  <c r="S150" i="3"/>
  <c r="T150" i="3"/>
  <c r="U150" i="3"/>
  <c r="V150" i="3"/>
  <c r="W148" i="3"/>
  <c r="W150" i="3"/>
  <c r="X150" i="3"/>
  <c r="Y150" i="3"/>
  <c r="AA150" i="3"/>
  <c r="Z150" i="3"/>
  <c r="AB148" i="3"/>
  <c r="AB150" i="3"/>
  <c r="AC150" i="3"/>
  <c r="AE150" i="3"/>
  <c r="AD150" i="3"/>
  <c r="AF150" i="3"/>
  <c r="AG148" i="3"/>
  <c r="AG150" i="3"/>
  <c r="AH150" i="3"/>
  <c r="AI150" i="3"/>
  <c r="AJ150" i="3"/>
  <c r="AK150" i="3"/>
  <c r="AL148" i="3"/>
  <c r="AL150" i="3"/>
  <c r="P136" i="3"/>
  <c r="Q136" i="3"/>
  <c r="R73" i="3"/>
  <c r="R136" i="3"/>
  <c r="S136" i="3"/>
  <c r="T136" i="3"/>
  <c r="U136" i="3"/>
  <c r="V136" i="3"/>
  <c r="W73" i="3"/>
  <c r="W136" i="3"/>
  <c r="X136" i="3"/>
  <c r="Y136" i="3"/>
  <c r="Z136" i="3"/>
  <c r="AA136" i="3"/>
  <c r="AB73" i="3"/>
  <c r="AB136" i="3"/>
  <c r="AC136" i="3"/>
  <c r="AD136" i="3"/>
  <c r="AE136" i="3"/>
  <c r="AF136" i="3"/>
  <c r="AG73" i="3"/>
  <c r="AG136" i="3"/>
  <c r="AH136" i="3"/>
  <c r="AI136" i="3"/>
  <c r="AJ136" i="3"/>
  <c r="AL73" i="3"/>
  <c r="AK136" i="3"/>
  <c r="AL136" i="3"/>
  <c r="R20" i="3"/>
  <c r="W20" i="3"/>
  <c r="AB20" i="3"/>
  <c r="AG20" i="3"/>
  <c r="AL20" i="3"/>
  <c r="O24" i="3"/>
  <c r="O51" i="3"/>
  <c r="O26" i="3"/>
  <c r="O124" i="3"/>
  <c r="O29" i="3"/>
  <c r="O30" i="3"/>
  <c r="O50" i="3"/>
  <c r="R129" i="3"/>
  <c r="R31" i="3"/>
  <c r="R32" i="3"/>
  <c r="T31" i="3"/>
  <c r="R156" i="3"/>
  <c r="O98" i="3"/>
  <c r="O117" i="3"/>
  <c r="P117" i="3"/>
  <c r="Q117" i="3"/>
  <c r="S117" i="3"/>
  <c r="T117" i="3"/>
  <c r="U117" i="3"/>
  <c r="V117" i="3"/>
  <c r="X117" i="3"/>
  <c r="Y117" i="3"/>
  <c r="Z117" i="3"/>
  <c r="AA117" i="3"/>
  <c r="AC117" i="3"/>
  <c r="AD117" i="3"/>
  <c r="AE117" i="3"/>
  <c r="AF117" i="3"/>
  <c r="AH117" i="3"/>
  <c r="AI117" i="3"/>
  <c r="AJ117" i="3"/>
  <c r="AK117" i="3"/>
  <c r="W31" i="3"/>
  <c r="W32" i="3"/>
  <c r="T156" i="3"/>
  <c r="Y31" i="3"/>
  <c r="O55" i="3"/>
  <c r="C210" i="3"/>
  <c r="O161" i="3"/>
  <c r="O87" i="3"/>
  <c r="O91" i="3"/>
  <c r="O99" i="3"/>
  <c r="AB31" i="3"/>
  <c r="AB32" i="3"/>
  <c r="Y156" i="3"/>
  <c r="AD31" i="3"/>
  <c r="W156" i="3"/>
  <c r="H165" i="3"/>
  <c r="M165" i="3"/>
  <c r="C212" i="3"/>
  <c r="AB156" i="3"/>
  <c r="AG31" i="3"/>
  <c r="AG32" i="3"/>
  <c r="AD156" i="3"/>
  <c r="AI31" i="3"/>
  <c r="C218" i="3"/>
  <c r="C213" i="3"/>
  <c r="H167" i="3"/>
  <c r="AI156" i="3"/>
  <c r="AL31" i="3"/>
  <c r="AL32" i="3"/>
  <c r="AG156" i="3"/>
  <c r="M167" i="3"/>
  <c r="O171" i="3"/>
  <c r="O174" i="3"/>
  <c r="C192" i="3"/>
  <c r="AL156" i="3"/>
  <c r="Q85" i="3"/>
  <c r="P47" i="3"/>
  <c r="P88" i="3"/>
  <c r="P160" i="3"/>
  <c r="P85" i="3"/>
  <c r="P138" i="3"/>
  <c r="P46" i="3"/>
  <c r="P69" i="3"/>
  <c r="P133" i="3"/>
  <c r="P128" i="3"/>
  <c r="P49" i="3"/>
  <c r="Q88" i="3"/>
  <c r="R88" i="3"/>
  <c r="R85" i="3"/>
  <c r="Q138" i="3"/>
  <c r="R138" i="3"/>
  <c r="P155" i="3"/>
  <c r="P154" i="3"/>
  <c r="T88" i="3"/>
  <c r="P72" i="3"/>
  <c r="P135" i="3"/>
  <c r="P83" i="3"/>
  <c r="P70" i="3"/>
  <c r="P134" i="3"/>
  <c r="S46" i="3"/>
  <c r="S47" i="3"/>
  <c r="S16" i="3"/>
  <c r="S17" i="3"/>
  <c r="S14" i="3"/>
  <c r="S15" i="3"/>
  <c r="S128" i="3"/>
  <c r="Q46" i="3"/>
  <c r="Q69" i="3"/>
  <c r="S69" i="3"/>
  <c r="S85" i="3"/>
  <c r="Q47" i="3"/>
  <c r="Q17" i="3"/>
  <c r="R17" i="3"/>
  <c r="S88" i="3"/>
  <c r="Q16" i="3"/>
  <c r="Q14" i="3"/>
  <c r="Q128" i="3"/>
  <c r="P18" i="3"/>
  <c r="T85" i="3"/>
  <c r="T138" i="3"/>
  <c r="Q18" i="3"/>
  <c r="P30" i="3"/>
  <c r="S19" i="3"/>
  <c r="Q160" i="3"/>
  <c r="R160" i="3"/>
  <c r="S138" i="3"/>
  <c r="S160" i="3"/>
  <c r="T160" i="3"/>
  <c r="R52" i="3"/>
  <c r="Q155" i="3"/>
  <c r="R155" i="3"/>
  <c r="Q154" i="3"/>
  <c r="R154" i="3"/>
  <c r="S154" i="3"/>
  <c r="S155" i="3"/>
  <c r="P137" i="3"/>
  <c r="T47" i="3"/>
  <c r="T46" i="3"/>
  <c r="T69" i="3"/>
  <c r="T133" i="3"/>
  <c r="T16" i="3"/>
  <c r="T17" i="3"/>
  <c r="T14" i="3"/>
  <c r="T15" i="3"/>
  <c r="T128" i="3"/>
  <c r="R128" i="3"/>
  <c r="Q72" i="3"/>
  <c r="Q70" i="3"/>
  <c r="Q83" i="3"/>
  <c r="S83" i="3"/>
  <c r="R69" i="3"/>
  <c r="S133" i="3"/>
  <c r="Q133" i="3"/>
  <c r="R133" i="3"/>
  <c r="R14" i="3"/>
  <c r="R15" i="3"/>
  <c r="P95" i="3"/>
  <c r="R183" i="3"/>
  <c r="R46" i="3"/>
  <c r="R16" i="3"/>
  <c r="U85" i="3"/>
  <c r="Q15" i="3"/>
  <c r="Q19" i="3"/>
  <c r="S18" i="3"/>
  <c r="S49" i="3"/>
  <c r="U138" i="3"/>
  <c r="T19" i="3"/>
  <c r="U88" i="3"/>
  <c r="U160" i="3"/>
  <c r="R48" i="3"/>
  <c r="R19" i="3"/>
  <c r="R70" i="3"/>
  <c r="Q134" i="3"/>
  <c r="R134" i="3"/>
  <c r="T155" i="3"/>
  <c r="T154" i="3"/>
  <c r="Q135" i="3"/>
  <c r="R135" i="3"/>
  <c r="R72" i="3"/>
  <c r="T18" i="3"/>
  <c r="Q49" i="3"/>
  <c r="U17" i="3"/>
  <c r="U46" i="3"/>
  <c r="U47" i="3"/>
  <c r="U69" i="3"/>
  <c r="U133" i="3"/>
  <c r="U14" i="3"/>
  <c r="U16" i="3"/>
  <c r="U128" i="3"/>
  <c r="P50" i="3"/>
  <c r="P29" i="3"/>
  <c r="S70" i="3"/>
  <c r="R18" i="3"/>
  <c r="R53" i="3"/>
  <c r="W13" i="3"/>
  <c r="Q95" i="3"/>
  <c r="Q137" i="3"/>
  <c r="R137" i="3"/>
  <c r="R83" i="3"/>
  <c r="T83" i="3"/>
  <c r="S72" i="3"/>
  <c r="T49" i="3"/>
  <c r="S135" i="3"/>
  <c r="V85" i="3"/>
  <c r="V138" i="3"/>
  <c r="W138" i="3"/>
  <c r="S134" i="3"/>
  <c r="T72" i="3"/>
  <c r="T135" i="3"/>
  <c r="U83" i="3"/>
  <c r="T137" i="3"/>
  <c r="U15" i="3"/>
  <c r="U19" i="3"/>
  <c r="W183" i="3"/>
  <c r="W46" i="3"/>
  <c r="S137" i="3"/>
  <c r="U155" i="3"/>
  <c r="U154" i="3"/>
  <c r="T70" i="3"/>
  <c r="T134" i="3"/>
  <c r="R95" i="3"/>
  <c r="S95" i="3"/>
  <c r="V17" i="3"/>
  <c r="W17" i="3"/>
  <c r="W52" i="3"/>
  <c r="V46" i="3"/>
  <c r="V47" i="3"/>
  <c r="V69" i="3"/>
  <c r="V16" i="3"/>
  <c r="W16" i="3"/>
  <c r="V128" i="3"/>
  <c r="W128" i="3"/>
  <c r="V14" i="3"/>
  <c r="V15" i="3"/>
  <c r="P96" i="3"/>
  <c r="U18" i="3"/>
  <c r="V88" i="3"/>
  <c r="R49" i="3"/>
  <c r="W85" i="3"/>
  <c r="U72" i="3"/>
  <c r="U135" i="3"/>
  <c r="V83" i="3"/>
  <c r="V18" i="3"/>
  <c r="U70" i="3"/>
  <c r="U134" i="3"/>
  <c r="W88" i="3"/>
  <c r="V160" i="3"/>
  <c r="W160" i="3"/>
  <c r="P98" i="3"/>
  <c r="P89" i="3"/>
  <c r="V155" i="3"/>
  <c r="W155" i="3"/>
  <c r="V154" i="3"/>
  <c r="V133" i="3"/>
  <c r="W133" i="3"/>
  <c r="W69" i="3"/>
  <c r="W14" i="3"/>
  <c r="W15" i="3"/>
  <c r="T95" i="3"/>
  <c r="U49" i="3"/>
  <c r="U137" i="3"/>
  <c r="W53" i="3"/>
  <c r="W18" i="3"/>
  <c r="V19" i="3"/>
  <c r="V72" i="3"/>
  <c r="W72" i="3"/>
  <c r="W48" i="3"/>
  <c r="W19" i="3"/>
  <c r="P158" i="3"/>
  <c r="P86" i="3"/>
  <c r="V70" i="3"/>
  <c r="W154" i="3"/>
  <c r="V137" i="3"/>
  <c r="W137" i="3"/>
  <c r="W83" i="3"/>
  <c r="V49" i="3"/>
  <c r="U95" i="3"/>
  <c r="V135" i="3"/>
  <c r="W135" i="3"/>
  <c r="V95" i="3"/>
  <c r="W70" i="3"/>
  <c r="V134" i="3"/>
  <c r="W134" i="3"/>
  <c r="W49" i="3"/>
  <c r="P118" i="3"/>
  <c r="Q21" i="3"/>
  <c r="P159" i="3"/>
  <c r="P161" i="3"/>
  <c r="P87" i="3"/>
  <c r="P91" i="3"/>
  <c r="P99" i="3"/>
  <c r="W95" i="3"/>
  <c r="R21" i="3"/>
  <c r="R23" i="3"/>
  <c r="R24" i="3"/>
  <c r="Q23" i="3"/>
  <c r="Q24" i="3"/>
  <c r="Q25" i="3"/>
  <c r="R25" i="3"/>
  <c r="R51" i="3"/>
  <c r="Q26" i="3"/>
  <c r="Q124" i="3"/>
  <c r="R26" i="3"/>
  <c r="Q29" i="3"/>
  <c r="Q30" i="3"/>
  <c r="Q50" i="3"/>
  <c r="R28" i="3"/>
  <c r="R30" i="3"/>
  <c r="R50" i="3"/>
  <c r="R27" i="3"/>
  <c r="R29" i="3"/>
  <c r="R124" i="3"/>
  <c r="Q96" i="3"/>
  <c r="R96" i="3"/>
  <c r="R98" i="3"/>
  <c r="Q98" i="3"/>
  <c r="Q89" i="3"/>
  <c r="Q86" i="3"/>
  <c r="Q159" i="3"/>
  <c r="R159" i="3"/>
  <c r="Q118" i="3"/>
  <c r="R86" i="3"/>
  <c r="R87" i="3"/>
  <c r="S21" i="3"/>
  <c r="Q87" i="3"/>
  <c r="Q91" i="3"/>
  <c r="Q99" i="3"/>
  <c r="R89" i="3"/>
  <c r="Q158" i="3"/>
  <c r="R91" i="3"/>
  <c r="R99" i="3"/>
  <c r="Q161" i="3"/>
  <c r="R158" i="3"/>
  <c r="S23" i="3"/>
  <c r="S24" i="3"/>
  <c r="R161" i="3"/>
  <c r="S25" i="3"/>
  <c r="S26" i="3"/>
  <c r="S29" i="3"/>
  <c r="S50" i="3"/>
  <c r="S124" i="3"/>
  <c r="S30" i="3"/>
  <c r="S96" i="3"/>
  <c r="S98" i="3"/>
  <c r="S86" i="3"/>
  <c r="S89" i="3"/>
  <c r="S158" i="3"/>
  <c r="S118" i="3"/>
  <c r="T21" i="3"/>
  <c r="S159" i="3"/>
  <c r="S161" i="3"/>
  <c r="S87" i="3"/>
  <c r="S91" i="3"/>
  <c r="S99" i="3"/>
  <c r="T23" i="3"/>
  <c r="T24" i="3"/>
  <c r="T25" i="3"/>
  <c r="T26" i="3"/>
  <c r="T30" i="3"/>
  <c r="T124" i="3"/>
  <c r="T29" i="3"/>
  <c r="T50" i="3"/>
  <c r="T96" i="3"/>
  <c r="T98" i="3"/>
  <c r="T89" i="3"/>
  <c r="T158" i="3"/>
  <c r="T86" i="3"/>
  <c r="T118" i="3"/>
  <c r="T159" i="3"/>
  <c r="U21" i="3"/>
  <c r="T87" i="3"/>
  <c r="T91" i="3"/>
  <c r="T99" i="3"/>
  <c r="U23" i="3"/>
  <c r="U24" i="3"/>
  <c r="T161" i="3"/>
  <c r="U25" i="3"/>
  <c r="U26" i="3"/>
  <c r="U50" i="3"/>
  <c r="U29" i="3"/>
  <c r="U30" i="3"/>
  <c r="U124" i="3"/>
  <c r="U96" i="3"/>
  <c r="U98" i="3"/>
  <c r="U86" i="3"/>
  <c r="U89" i="3"/>
  <c r="U158" i="3"/>
  <c r="U159" i="3"/>
  <c r="U161" i="3"/>
  <c r="U118" i="3"/>
  <c r="V21" i="3"/>
  <c r="U87" i="3"/>
  <c r="U91" i="3"/>
  <c r="U99" i="3"/>
  <c r="V23" i="3"/>
  <c r="V24" i="3"/>
  <c r="W21" i="3"/>
  <c r="W23" i="3"/>
  <c r="W24" i="3"/>
  <c r="V25" i="3"/>
  <c r="W25" i="3"/>
  <c r="W51" i="3"/>
  <c r="W26" i="3"/>
  <c r="V26" i="3"/>
  <c r="V50" i="3"/>
  <c r="V29" i="3"/>
  <c r="V30" i="3"/>
  <c r="V124" i="3"/>
  <c r="W50" i="3"/>
  <c r="W124" i="3"/>
  <c r="W28" i="3"/>
  <c r="W30" i="3"/>
  <c r="W27" i="3"/>
  <c r="W29" i="3"/>
  <c r="V96" i="3"/>
  <c r="W96" i="3"/>
  <c r="W98" i="3"/>
  <c r="V98" i="3"/>
  <c r="V89" i="3"/>
  <c r="V86" i="3"/>
  <c r="V159" i="3"/>
  <c r="W159" i="3"/>
  <c r="V118" i="3"/>
  <c r="W86" i="3"/>
  <c r="W87" i="3"/>
  <c r="X21" i="3"/>
  <c r="V87" i="3"/>
  <c r="V91" i="3"/>
  <c r="V99" i="3"/>
  <c r="V158" i="3"/>
  <c r="W89" i="3"/>
  <c r="W91" i="3"/>
  <c r="W99" i="3"/>
  <c r="X23" i="3"/>
  <c r="V161" i="3"/>
  <c r="W158" i="3"/>
  <c r="W161" i="3"/>
  <c r="Y46" i="3"/>
  <c r="Y17" i="3"/>
  <c r="Y14" i="3"/>
  <c r="Y15" i="3"/>
  <c r="Y16" i="3"/>
  <c r="Y128" i="3"/>
  <c r="Y18" i="3"/>
  <c r="Y19" i="3"/>
  <c r="Y155" i="3"/>
  <c r="Y154" i="3"/>
  <c r="X47" i="3"/>
  <c r="Y88" i="3"/>
  <c r="X46" i="3"/>
  <c r="Y85" i="3"/>
  <c r="X17" i="3"/>
  <c r="X69" i="3"/>
  <c r="X85" i="3"/>
  <c r="X138" i="3"/>
  <c r="X14" i="3"/>
  <c r="X15" i="3"/>
  <c r="X16" i="3"/>
  <c r="X88" i="3"/>
  <c r="X160" i="3"/>
  <c r="X128" i="3"/>
  <c r="Y47" i="3"/>
  <c r="Y49" i="3"/>
  <c r="Y160" i="3"/>
  <c r="X133" i="3"/>
  <c r="Y69" i="3"/>
  <c r="Y133" i="3"/>
  <c r="X155" i="3"/>
  <c r="X154" i="3"/>
  <c r="X18" i="3"/>
  <c r="X19" i="3"/>
  <c r="X72" i="3"/>
  <c r="X83" i="3"/>
  <c r="X70" i="3"/>
  <c r="Y138" i="3"/>
  <c r="X135" i="3"/>
  <c r="Y72" i="3"/>
  <c r="Y135" i="3"/>
  <c r="AC85" i="3"/>
  <c r="X134" i="3"/>
  <c r="Y70" i="3"/>
  <c r="Y134" i="3"/>
  <c r="X49" i="3"/>
  <c r="X24" i="3"/>
  <c r="AA46" i="3"/>
  <c r="AA47" i="3"/>
  <c r="AA16" i="3"/>
  <c r="AA17" i="3"/>
  <c r="AA14" i="3"/>
  <c r="AA128" i="3"/>
  <c r="X95" i="3"/>
  <c r="Z17" i="3"/>
  <c r="AA88" i="3"/>
  <c r="AA85" i="3"/>
  <c r="Z47" i="3"/>
  <c r="Z14" i="3"/>
  <c r="Z15" i="3"/>
  <c r="Z16" i="3"/>
  <c r="Z69" i="3"/>
  <c r="Z133" i="3"/>
  <c r="Z128" i="3"/>
  <c r="Z46" i="3"/>
  <c r="Z88" i="3"/>
  <c r="Z160" i="3"/>
  <c r="Z85" i="3"/>
  <c r="Z138" i="3"/>
  <c r="AB13" i="3"/>
  <c r="X137" i="3"/>
  <c r="Y83" i="3"/>
  <c r="Z19" i="3"/>
  <c r="AB17" i="3"/>
  <c r="AB52" i="3"/>
  <c r="AC88" i="3"/>
  <c r="AA69" i="3"/>
  <c r="AA133" i="3"/>
  <c r="AB133" i="3"/>
  <c r="AA18" i="3"/>
  <c r="AB183" i="3"/>
  <c r="AB46" i="3"/>
  <c r="Z155" i="3"/>
  <c r="Z154" i="3"/>
  <c r="AB128" i="3"/>
  <c r="Z72" i="3"/>
  <c r="Z135" i="3"/>
  <c r="Z83" i="3"/>
  <c r="AA83" i="3"/>
  <c r="Z70" i="3"/>
  <c r="Z134" i="3"/>
  <c r="AB14" i="3"/>
  <c r="AB15" i="3"/>
  <c r="AB85" i="3"/>
  <c r="AC138" i="3"/>
  <c r="AA138" i="3"/>
  <c r="AB138" i="3"/>
  <c r="Y95" i="3"/>
  <c r="X25" i="3"/>
  <c r="X26" i="3"/>
  <c r="Z18" i="3"/>
  <c r="AB16" i="3"/>
  <c r="AB88" i="3"/>
  <c r="AA160" i="3"/>
  <c r="AB160" i="3"/>
  <c r="AA154" i="3"/>
  <c r="AA155" i="3"/>
  <c r="Y137" i="3"/>
  <c r="AA15" i="3"/>
  <c r="AA19" i="3"/>
  <c r="AD47" i="3"/>
  <c r="AD16" i="3"/>
  <c r="AD14" i="3"/>
  <c r="AD15" i="3"/>
  <c r="AD46" i="3"/>
  <c r="AD17" i="3"/>
  <c r="AD128" i="3"/>
  <c r="AC47" i="3"/>
  <c r="AD88" i="3"/>
  <c r="AD85" i="3"/>
  <c r="AD138" i="3"/>
  <c r="AC16" i="3"/>
  <c r="AC46" i="3"/>
  <c r="AC128" i="3"/>
  <c r="AC17" i="3"/>
  <c r="AC14" i="3"/>
  <c r="Z49" i="3"/>
  <c r="AC69" i="3"/>
  <c r="AB69" i="3"/>
  <c r="AC160" i="3"/>
  <c r="AA72" i="3"/>
  <c r="AC72" i="3"/>
  <c r="AD72" i="3"/>
  <c r="AD135" i="3"/>
  <c r="AD160" i="3"/>
  <c r="AD19" i="3"/>
  <c r="AD18" i="3"/>
  <c r="AB19" i="3"/>
  <c r="AB48" i="3"/>
  <c r="AC83" i="3"/>
  <c r="AD83" i="3"/>
  <c r="AC18" i="3"/>
  <c r="AA49" i="3"/>
  <c r="AC155" i="3"/>
  <c r="AC154" i="3"/>
  <c r="AD155" i="3"/>
  <c r="AD154" i="3"/>
  <c r="AD69" i="3"/>
  <c r="AD133" i="3"/>
  <c r="AB53" i="3"/>
  <c r="AB18" i="3"/>
  <c r="X50" i="3"/>
  <c r="X30" i="3"/>
  <c r="X29" i="3"/>
  <c r="X124" i="3"/>
  <c r="AC15" i="3"/>
  <c r="AC19" i="3"/>
  <c r="Z95" i="3"/>
  <c r="AA137" i="3"/>
  <c r="AB83" i="3"/>
  <c r="AB154" i="3"/>
  <c r="AA70" i="3"/>
  <c r="AC70" i="3"/>
  <c r="Z137" i="3"/>
  <c r="AB155" i="3"/>
  <c r="AD49" i="3"/>
  <c r="AC133" i="3"/>
  <c r="AA135" i="3"/>
  <c r="AB135" i="3"/>
  <c r="AB72" i="3"/>
  <c r="AC135" i="3"/>
  <c r="AB137" i="3"/>
  <c r="AD70" i="3"/>
  <c r="AD134" i="3"/>
  <c r="AC49" i="3"/>
  <c r="AD137" i="3"/>
  <c r="AC137" i="3"/>
  <c r="AB49" i="3"/>
  <c r="AA134" i="3"/>
  <c r="AB134" i="3"/>
  <c r="AB70" i="3"/>
  <c r="AC134" i="3"/>
  <c r="AA95" i="3"/>
  <c r="X96" i="3"/>
  <c r="X98" i="3"/>
  <c r="AF88" i="3"/>
  <c r="AE47" i="3"/>
  <c r="AE46" i="3"/>
  <c r="AE16" i="3"/>
  <c r="AF85" i="3"/>
  <c r="AE17" i="3"/>
  <c r="AE128" i="3"/>
  <c r="AE69" i="3"/>
  <c r="AE133" i="3"/>
  <c r="AE14" i="3"/>
  <c r="AE85" i="3"/>
  <c r="AE138" i="3"/>
  <c r="AE88" i="3"/>
  <c r="AE160" i="3"/>
  <c r="AG13" i="3"/>
  <c r="AB95" i="3"/>
  <c r="AC95" i="3"/>
  <c r="AF16" i="3"/>
  <c r="AF46" i="3"/>
  <c r="AF47" i="3"/>
  <c r="AF17" i="3"/>
  <c r="AF69" i="3"/>
  <c r="AF14" i="3"/>
  <c r="AF128" i="3"/>
  <c r="AF18" i="3"/>
  <c r="AE70" i="3"/>
  <c r="AE134" i="3"/>
  <c r="AE72" i="3"/>
  <c r="AE135" i="3"/>
  <c r="AE83" i="3"/>
  <c r="AF83" i="3"/>
  <c r="AG14" i="3"/>
  <c r="AG15" i="3"/>
  <c r="AF133" i="3"/>
  <c r="AG133" i="3"/>
  <c r="AG69" i="3"/>
  <c r="AG46" i="3"/>
  <c r="AG183" i="3"/>
  <c r="AF138" i="3"/>
  <c r="AG138" i="3"/>
  <c r="AG85" i="3"/>
  <c r="X89" i="3"/>
  <c r="X158" i="3"/>
  <c r="X86" i="3"/>
  <c r="AH46" i="3"/>
  <c r="AI85" i="3"/>
  <c r="AH47" i="3"/>
  <c r="AH14" i="3"/>
  <c r="AI88" i="3"/>
  <c r="AH16" i="3"/>
  <c r="AH128" i="3"/>
  <c r="AH69" i="3"/>
  <c r="AH17" i="3"/>
  <c r="AE15" i="3"/>
  <c r="AE19" i="3"/>
  <c r="AI46" i="3"/>
  <c r="AI17" i="3"/>
  <c r="AI16" i="3"/>
  <c r="AI47" i="3"/>
  <c r="AI128" i="3"/>
  <c r="AI14" i="3"/>
  <c r="AH88" i="3"/>
  <c r="AF160" i="3"/>
  <c r="AG160" i="3"/>
  <c r="AG88" i="3"/>
  <c r="AF15" i="3"/>
  <c r="AF19" i="3"/>
  <c r="AH85" i="3"/>
  <c r="AE155" i="3"/>
  <c r="AE154" i="3"/>
  <c r="AG128" i="3"/>
  <c r="AE18" i="3"/>
  <c r="AG16" i="3"/>
  <c r="AF155" i="3"/>
  <c r="AF154" i="3"/>
  <c r="AD95" i="3"/>
  <c r="AG17" i="3"/>
  <c r="AG52" i="3"/>
  <c r="AH138" i="3"/>
  <c r="AH133" i="3"/>
  <c r="AH160" i="3"/>
  <c r="AI69" i="3"/>
  <c r="AI133" i="3"/>
  <c r="AI18" i="3"/>
  <c r="AI160" i="3"/>
  <c r="AF72" i="3"/>
  <c r="AG72" i="3"/>
  <c r="AF137" i="3"/>
  <c r="AG83" i="3"/>
  <c r="AG48" i="3"/>
  <c r="AG19" i="3"/>
  <c r="AH154" i="3"/>
  <c r="AH155" i="3"/>
  <c r="AI15" i="3"/>
  <c r="AI19" i="3"/>
  <c r="AH18" i="3"/>
  <c r="AH83" i="3"/>
  <c r="AI83" i="3"/>
  <c r="AF49" i="3"/>
  <c r="AE49" i="3"/>
  <c r="AG154" i="3"/>
  <c r="AG53" i="3"/>
  <c r="AG18" i="3"/>
  <c r="AG155" i="3"/>
  <c r="AI155" i="3"/>
  <c r="AI154" i="3"/>
  <c r="AE137" i="3"/>
  <c r="AE95" i="3"/>
  <c r="AH15" i="3"/>
  <c r="AH19" i="3"/>
  <c r="AI138" i="3"/>
  <c r="X118" i="3"/>
  <c r="Y21" i="3"/>
  <c r="X159" i="3"/>
  <c r="X161" i="3"/>
  <c r="X87" i="3"/>
  <c r="X91" i="3"/>
  <c r="X99" i="3"/>
  <c r="AF70" i="3"/>
  <c r="AH70" i="3"/>
  <c r="AG137" i="3"/>
  <c r="AF135" i="3"/>
  <c r="AG135" i="3"/>
  <c r="AH72" i="3"/>
  <c r="AI72" i="3"/>
  <c r="AI135" i="3"/>
  <c r="AI137" i="3"/>
  <c r="AH49" i="3"/>
  <c r="Y23" i="3"/>
  <c r="Y24" i="3"/>
  <c r="AI49" i="3"/>
  <c r="AF134" i="3"/>
  <c r="AG134" i="3"/>
  <c r="AG70" i="3"/>
  <c r="AH134" i="3"/>
  <c r="AJ17" i="3"/>
  <c r="AJ46" i="3"/>
  <c r="AJ47" i="3"/>
  <c r="AJ16" i="3"/>
  <c r="AJ69" i="3"/>
  <c r="AJ133" i="3"/>
  <c r="AJ128" i="3"/>
  <c r="AJ14" i="3"/>
  <c r="AJ85" i="3"/>
  <c r="AJ138" i="3"/>
  <c r="AJ88" i="3"/>
  <c r="AJ160" i="3"/>
  <c r="AK88" i="3"/>
  <c r="AF95" i="3"/>
  <c r="AH137" i="3"/>
  <c r="AI70" i="3"/>
  <c r="AI134" i="3"/>
  <c r="AG49" i="3"/>
  <c r="AH135" i="3"/>
  <c r="AL13" i="3"/>
  <c r="AL46" i="3"/>
  <c r="AJ72" i="3"/>
  <c r="AJ135" i="3"/>
  <c r="AJ70" i="3"/>
  <c r="AJ134" i="3"/>
  <c r="AJ83" i="3"/>
  <c r="AL88" i="3"/>
  <c r="AK160" i="3"/>
  <c r="AL160" i="3"/>
  <c r="AK17" i="3"/>
  <c r="AL17" i="3"/>
  <c r="AK46" i="3"/>
  <c r="AK69" i="3"/>
  <c r="AK47" i="3"/>
  <c r="AK16" i="3"/>
  <c r="AL16" i="3"/>
  <c r="AK128" i="3"/>
  <c r="AL128" i="3"/>
  <c r="AK14" i="3"/>
  <c r="AJ155" i="3"/>
  <c r="AJ154" i="3"/>
  <c r="Y25" i="3"/>
  <c r="AG95" i="3"/>
  <c r="AH95" i="3"/>
  <c r="AJ15" i="3"/>
  <c r="AJ19" i="3"/>
  <c r="AJ18" i="3"/>
  <c r="AK85" i="3"/>
  <c r="AK18" i="3"/>
  <c r="AL52" i="3"/>
  <c r="AL183" i="3"/>
  <c r="AL85" i="3"/>
  <c r="AK138" i="3"/>
  <c r="AL138" i="3"/>
  <c r="AK70" i="3"/>
  <c r="AK83" i="3"/>
  <c r="AK72" i="3"/>
  <c r="AL53" i="3"/>
  <c r="AL18" i="3"/>
  <c r="Y26" i="3"/>
  <c r="AK15" i="3"/>
  <c r="AK19" i="3"/>
  <c r="AK155" i="3"/>
  <c r="AL155" i="3"/>
  <c r="AK154" i="3"/>
  <c r="AL154" i="3"/>
  <c r="AL14" i="3"/>
  <c r="AL15" i="3"/>
  <c r="AI95" i="3"/>
  <c r="AL69" i="3"/>
  <c r="AK133" i="3"/>
  <c r="AL133" i="3"/>
  <c r="AJ49" i="3"/>
  <c r="AJ137" i="3"/>
  <c r="AK135" i="3"/>
  <c r="AL135" i="3"/>
  <c r="AL72" i="3"/>
  <c r="AK137" i="3"/>
  <c r="AL137" i="3"/>
  <c r="AL83" i="3"/>
  <c r="Y30" i="3"/>
  <c r="Y29" i="3"/>
  <c r="Y50" i="3"/>
  <c r="Y124" i="3"/>
  <c r="AL70" i="3"/>
  <c r="AK134" i="3"/>
  <c r="AL134" i="3"/>
  <c r="AL48" i="3"/>
  <c r="AL19" i="3"/>
  <c r="AJ95" i="3"/>
  <c r="AK49" i="3"/>
  <c r="AL49" i="3"/>
  <c r="Y96" i="3"/>
  <c r="AK95" i="3"/>
  <c r="Y98" i="3"/>
  <c r="AL95" i="3"/>
  <c r="Y89" i="3"/>
  <c r="Y158" i="3"/>
  <c r="Y86" i="3"/>
  <c r="Y118" i="3"/>
  <c r="Y159" i="3"/>
  <c r="Z21" i="3"/>
  <c r="Y87" i="3"/>
  <c r="Y91" i="3"/>
  <c r="Y99" i="3"/>
  <c r="Z23" i="3"/>
  <c r="Z24" i="3"/>
  <c r="Y161" i="3"/>
  <c r="Z25" i="3"/>
  <c r="Z26" i="3"/>
  <c r="Z30" i="3"/>
  <c r="Z124" i="3"/>
  <c r="Z29" i="3"/>
  <c r="Z50" i="3"/>
  <c r="Z96" i="3"/>
  <c r="Z98" i="3"/>
  <c r="Z89" i="3"/>
  <c r="Z158" i="3"/>
  <c r="Z86" i="3"/>
  <c r="Z118" i="3"/>
  <c r="AA21" i="3"/>
  <c r="Z159" i="3"/>
  <c r="Z87" i="3"/>
  <c r="Z91" i="3"/>
  <c r="Z99" i="3"/>
  <c r="AA23" i="3"/>
  <c r="AA24" i="3"/>
  <c r="AB21" i="3"/>
  <c r="AB23" i="3"/>
  <c r="AB24" i="3"/>
  <c r="Z161" i="3"/>
  <c r="AA25" i="3"/>
  <c r="AB25" i="3"/>
  <c r="AB51" i="3"/>
  <c r="AA26" i="3"/>
  <c r="AA124" i="3"/>
  <c r="AB26" i="3"/>
  <c r="AA30" i="3"/>
  <c r="AA50" i="3"/>
  <c r="AA29" i="3"/>
  <c r="AB50" i="3"/>
  <c r="AB124" i="3"/>
  <c r="AB28" i="3"/>
  <c r="AB30" i="3"/>
  <c r="AB27" i="3"/>
  <c r="AB29" i="3"/>
  <c r="AA96" i="3"/>
  <c r="AB96" i="3"/>
  <c r="AB98" i="3"/>
  <c r="AA98" i="3"/>
  <c r="AA86" i="3"/>
  <c r="AA89" i="3"/>
  <c r="AB89" i="3"/>
  <c r="AA158" i="3"/>
  <c r="AA118" i="3"/>
  <c r="AA159" i="3"/>
  <c r="AB159" i="3"/>
  <c r="AB86" i="3"/>
  <c r="AB87" i="3"/>
  <c r="AB91" i="3"/>
  <c r="AB99" i="3"/>
  <c r="AC21" i="3"/>
  <c r="AA87" i="3"/>
  <c r="AA91" i="3"/>
  <c r="AA99" i="3"/>
  <c r="AC23" i="3"/>
  <c r="AC24" i="3"/>
  <c r="AA161" i="3"/>
  <c r="AB158" i="3"/>
  <c r="AC25" i="3"/>
  <c r="AC26" i="3"/>
  <c r="AB161" i="3"/>
  <c r="AC50" i="3"/>
  <c r="AC29" i="3"/>
  <c r="AC30" i="3"/>
  <c r="AC124" i="3"/>
  <c r="AC96" i="3"/>
  <c r="AC98" i="3"/>
  <c r="AC89" i="3"/>
  <c r="AC158" i="3"/>
  <c r="AC86" i="3"/>
  <c r="AC159" i="3"/>
  <c r="AD21" i="3"/>
  <c r="AC118" i="3"/>
  <c r="AC87" i="3"/>
  <c r="AC91" i="3"/>
  <c r="AC99" i="3"/>
  <c r="AD23" i="3"/>
  <c r="AD24" i="3"/>
  <c r="AC161" i="3"/>
  <c r="AD25" i="3"/>
  <c r="AD26" i="3"/>
  <c r="AD29" i="3"/>
  <c r="AD50" i="3"/>
  <c r="AD124" i="3"/>
  <c r="AD30" i="3"/>
  <c r="AD96" i="3"/>
  <c r="AD98" i="3"/>
  <c r="AD86" i="3"/>
  <c r="AD89" i="3"/>
  <c r="AD158" i="3"/>
  <c r="AD118" i="3"/>
  <c r="AD159" i="3"/>
  <c r="AE21" i="3"/>
  <c r="AD87" i="3"/>
  <c r="AD91" i="3"/>
  <c r="AD99" i="3"/>
  <c r="AE23" i="3"/>
  <c r="AE24" i="3"/>
  <c r="AD161" i="3"/>
  <c r="AE25" i="3"/>
  <c r="AE26" i="3"/>
  <c r="AE30" i="3"/>
  <c r="AE50" i="3"/>
  <c r="AE29" i="3"/>
  <c r="AE124" i="3"/>
  <c r="AE96" i="3"/>
  <c r="AE98" i="3"/>
  <c r="AE89" i="3"/>
  <c r="AE158" i="3"/>
  <c r="AE86" i="3"/>
  <c r="AE159" i="3"/>
  <c r="AE161" i="3"/>
  <c r="AE118" i="3"/>
  <c r="AF21" i="3"/>
  <c r="AE87" i="3"/>
  <c r="AE91" i="3"/>
  <c r="AE99" i="3"/>
  <c r="AF23" i="3"/>
  <c r="AF24" i="3"/>
  <c r="AG21" i="3"/>
  <c r="AG23" i="3"/>
  <c r="AG24" i="3"/>
  <c r="AF25" i="3"/>
  <c r="AG25" i="3"/>
  <c r="AG51" i="3"/>
  <c r="AG26" i="3"/>
  <c r="AF26" i="3"/>
  <c r="AF29" i="3"/>
  <c r="AF50" i="3"/>
  <c r="AF124" i="3"/>
  <c r="AF30" i="3"/>
  <c r="AG50" i="3"/>
  <c r="AG124" i="3"/>
  <c r="AG28" i="3"/>
  <c r="AG30" i="3"/>
  <c r="AG27" i="3"/>
  <c r="AG29" i="3"/>
  <c r="AF96" i="3"/>
  <c r="AG96" i="3"/>
  <c r="AG98" i="3"/>
  <c r="AF98" i="3"/>
  <c r="AF86" i="3"/>
  <c r="AF89" i="3"/>
  <c r="AF118" i="3"/>
  <c r="AG86" i="3"/>
  <c r="AG87" i="3"/>
  <c r="AH21" i="3"/>
  <c r="AF159" i="3"/>
  <c r="AG159" i="3"/>
  <c r="AF87" i="3"/>
  <c r="AF91" i="3"/>
  <c r="AF99" i="3"/>
  <c r="AG89" i="3"/>
  <c r="AF158" i="3"/>
  <c r="AF161" i="3"/>
  <c r="AG158" i="3"/>
  <c r="AG91" i="3"/>
  <c r="AG99" i="3"/>
  <c r="AH23" i="3"/>
  <c r="AH24" i="3"/>
  <c r="AH25" i="3"/>
  <c r="AH26" i="3"/>
  <c r="AG161" i="3"/>
  <c r="AH29" i="3"/>
  <c r="AH50" i="3"/>
  <c r="AH30" i="3"/>
  <c r="AH124" i="3"/>
  <c r="AH96" i="3"/>
  <c r="AH98" i="3"/>
  <c r="AH89" i="3"/>
  <c r="AH158" i="3"/>
  <c r="AH86" i="3"/>
  <c r="AH118" i="3"/>
  <c r="AI21" i="3"/>
  <c r="AH159" i="3"/>
  <c r="AH161" i="3"/>
  <c r="AH87" i="3"/>
  <c r="AH91" i="3"/>
  <c r="AH99" i="3"/>
  <c r="AI23" i="3"/>
  <c r="AI24" i="3"/>
  <c r="AI25" i="3"/>
  <c r="AI26" i="3"/>
  <c r="AI124" i="3"/>
  <c r="AI29" i="3"/>
  <c r="AI50" i="3"/>
  <c r="AI30" i="3"/>
  <c r="AI96" i="3"/>
  <c r="AI98" i="3"/>
  <c r="AI89" i="3"/>
  <c r="AI158" i="3"/>
  <c r="AI86" i="3"/>
  <c r="AI159" i="3"/>
  <c r="AI161" i="3"/>
  <c r="AI118" i="3"/>
  <c r="AJ21" i="3"/>
  <c r="AI87" i="3"/>
  <c r="AI91" i="3"/>
  <c r="AI99" i="3"/>
  <c r="AJ23" i="3"/>
  <c r="AJ24" i="3"/>
  <c r="AJ25" i="3"/>
  <c r="AJ26" i="3"/>
  <c r="AJ30" i="3"/>
  <c r="AJ29" i="3"/>
  <c r="AJ50" i="3"/>
  <c r="AJ124" i="3"/>
  <c r="AJ96" i="3"/>
  <c r="AJ98" i="3"/>
  <c r="AJ89" i="3"/>
  <c r="AJ158" i="3"/>
  <c r="AJ86" i="3"/>
  <c r="AJ159" i="3"/>
  <c r="AJ161" i="3"/>
  <c r="AK21" i="3"/>
  <c r="AJ118" i="3"/>
  <c r="AJ87" i="3"/>
  <c r="AJ91" i="3"/>
  <c r="AJ99" i="3"/>
  <c r="AK23" i="3"/>
  <c r="AK24" i="3"/>
  <c r="AL21" i="3"/>
  <c r="AL23" i="3"/>
  <c r="AL24" i="3"/>
  <c r="AK25" i="3"/>
  <c r="AL25" i="3"/>
  <c r="AL51" i="3"/>
  <c r="AK26" i="3"/>
  <c r="AL26" i="3"/>
  <c r="AL50" i="3"/>
  <c r="AL124" i="3"/>
  <c r="AL27" i="3"/>
  <c r="AL29" i="3"/>
  <c r="AL28" i="3"/>
  <c r="AL30" i="3"/>
  <c r="AK30" i="3"/>
  <c r="AK124" i="3"/>
  <c r="AK29" i="3"/>
  <c r="AK50" i="3"/>
  <c r="AK96" i="3"/>
  <c r="AL96" i="3"/>
  <c r="AL98" i="3"/>
  <c r="AK98" i="3"/>
  <c r="AK89" i="3"/>
  <c r="AK86" i="3"/>
  <c r="AK118" i="3"/>
  <c r="AK159" i="3"/>
  <c r="AL159" i="3"/>
  <c r="AL86" i="3"/>
  <c r="AL87" i="3"/>
  <c r="AK87" i="3"/>
  <c r="AK91" i="3"/>
  <c r="AK99" i="3"/>
  <c r="AK158" i="3"/>
  <c r="AL89" i="3"/>
  <c r="AL91" i="3"/>
  <c r="AL99" i="3"/>
  <c r="AK161" i="3"/>
  <c r="AL158" i="3"/>
  <c r="AL161" i="3"/>
  <c r="N140" i="3"/>
  <c r="N162" i="3"/>
  <c r="N164" i="3"/>
  <c r="O163" i="3"/>
  <c r="N67" i="3"/>
  <c r="N74" i="3"/>
  <c r="N80" i="3"/>
  <c r="N100" i="3"/>
  <c r="N170" i="3"/>
  <c r="N173" i="3"/>
  <c r="N182" i="3"/>
  <c r="N116" i="3"/>
  <c r="O116" i="3"/>
  <c r="P116" i="3"/>
  <c r="Q116" i="3"/>
  <c r="S116" i="3"/>
  <c r="T116" i="3"/>
  <c r="U116" i="3"/>
  <c r="V116" i="3"/>
  <c r="X116" i="3"/>
  <c r="Y116" i="3"/>
  <c r="Z116" i="3"/>
  <c r="AA116" i="3"/>
  <c r="AC116" i="3"/>
  <c r="AD116" i="3"/>
  <c r="AE116" i="3"/>
  <c r="AF116" i="3"/>
  <c r="AH116" i="3"/>
  <c r="AI116" i="3"/>
  <c r="AJ116" i="3"/>
  <c r="AK116" i="3"/>
  <c r="P76" i="3"/>
  <c r="Q76" i="3"/>
  <c r="R76" i="3"/>
  <c r="S76" i="3"/>
  <c r="T76" i="3"/>
  <c r="U76" i="3"/>
  <c r="V76" i="3"/>
  <c r="W76" i="3"/>
  <c r="X76" i="3"/>
  <c r="Y76" i="3"/>
  <c r="Z76" i="3"/>
  <c r="AA76" i="3"/>
  <c r="AB76" i="3"/>
  <c r="AC76" i="3"/>
  <c r="AD76" i="3"/>
  <c r="AE76" i="3"/>
  <c r="AF76" i="3"/>
  <c r="AG76" i="3"/>
  <c r="AH76" i="3"/>
  <c r="AI76" i="3"/>
  <c r="AJ76" i="3"/>
  <c r="AK76" i="3"/>
  <c r="AL76" i="3"/>
  <c r="O140" i="3"/>
  <c r="O182" i="3"/>
  <c r="O162" i="3"/>
  <c r="O164" i="3"/>
  <c r="O67" i="3"/>
  <c r="O170" i="3"/>
  <c r="P170" i="3"/>
  <c r="Q170" i="3"/>
  <c r="S170" i="3"/>
  <c r="T170" i="3"/>
  <c r="U170" i="3"/>
  <c r="V170" i="3"/>
  <c r="X170" i="3"/>
  <c r="Y170" i="3"/>
  <c r="Z170" i="3"/>
  <c r="AA170" i="3"/>
  <c r="AC170" i="3"/>
  <c r="AD170" i="3"/>
  <c r="AE170" i="3"/>
  <c r="AF170" i="3"/>
  <c r="AH170" i="3"/>
  <c r="AI170" i="3"/>
  <c r="AJ170" i="3"/>
  <c r="AK170" i="3"/>
  <c r="O74" i="3"/>
  <c r="O80" i="3"/>
  <c r="O100" i="3"/>
  <c r="O173" i="3"/>
  <c r="C191" i="3"/>
  <c r="C193" i="3"/>
  <c r="C222" i="3"/>
  <c r="P140" i="3"/>
  <c r="P182" i="3"/>
  <c r="P162" i="3"/>
  <c r="P163" i="3"/>
  <c r="P164" i="3"/>
  <c r="P67" i="3"/>
  <c r="P74" i="3"/>
  <c r="P80" i="3"/>
  <c r="P100" i="3"/>
  <c r="P169" i="3"/>
  <c r="P171" i="3"/>
  <c r="P174" i="3"/>
  <c r="P173" i="3"/>
  <c r="Q140" i="3"/>
  <c r="Q182" i="3"/>
  <c r="R140" i="3"/>
  <c r="R182" i="3"/>
  <c r="Q162" i="3"/>
  <c r="Q163" i="3"/>
  <c r="Q164" i="3"/>
  <c r="Q67" i="3"/>
  <c r="Q173" i="3"/>
  <c r="Q74" i="3"/>
  <c r="Q80" i="3"/>
  <c r="Q100" i="3"/>
  <c r="Q169" i="3"/>
  <c r="R169" i="3"/>
  <c r="R67" i="3"/>
  <c r="R170" i="3"/>
  <c r="S140" i="3"/>
  <c r="S182" i="3"/>
  <c r="R173" i="3"/>
  <c r="R74" i="3"/>
  <c r="R80" i="3"/>
  <c r="R100" i="3"/>
  <c r="Q171" i="3"/>
  <c r="Q174" i="3"/>
  <c r="R171" i="3"/>
  <c r="R174" i="3"/>
  <c r="R172" i="3"/>
  <c r="S162" i="3"/>
  <c r="R162" i="3"/>
  <c r="R164" i="3"/>
  <c r="S163" i="3"/>
  <c r="S164" i="3"/>
  <c r="S67" i="3"/>
  <c r="S173" i="3"/>
  <c r="S169" i="3"/>
  <c r="S171" i="3"/>
  <c r="S174" i="3"/>
  <c r="S74" i="3"/>
  <c r="S80" i="3"/>
  <c r="S100" i="3"/>
  <c r="T140" i="3"/>
  <c r="T182" i="3"/>
  <c r="T162" i="3"/>
  <c r="U140" i="3"/>
  <c r="U182" i="3"/>
  <c r="T163" i="3"/>
  <c r="T164" i="3"/>
  <c r="T67" i="3"/>
  <c r="T173" i="3"/>
  <c r="T74" i="3"/>
  <c r="T80" i="3"/>
  <c r="T100" i="3"/>
  <c r="T169" i="3"/>
  <c r="T171" i="3"/>
  <c r="T174" i="3"/>
  <c r="U162" i="3"/>
  <c r="U163" i="3"/>
  <c r="U164" i="3"/>
  <c r="U67" i="3"/>
  <c r="U173" i="3"/>
  <c r="U74" i="3"/>
  <c r="U80" i="3"/>
  <c r="U100" i="3"/>
  <c r="U169" i="3"/>
  <c r="U171" i="3"/>
  <c r="U174" i="3"/>
  <c r="W140" i="3"/>
  <c r="W182" i="3"/>
  <c r="V140" i="3"/>
  <c r="V182" i="3"/>
  <c r="W165" i="3"/>
  <c r="W167" i="3"/>
  <c r="V162" i="3"/>
  <c r="W162" i="3"/>
  <c r="V163" i="3"/>
  <c r="V164" i="3"/>
  <c r="V67" i="3"/>
  <c r="V173" i="3"/>
  <c r="V74" i="3"/>
  <c r="V80" i="3"/>
  <c r="V100" i="3"/>
  <c r="W67" i="3"/>
  <c r="W74" i="3"/>
  <c r="W80" i="3"/>
  <c r="W100" i="3"/>
  <c r="W173" i="3"/>
  <c r="V169" i="3"/>
  <c r="W169" i="3"/>
  <c r="W170" i="3"/>
  <c r="V171" i="3"/>
  <c r="V174" i="3"/>
  <c r="W171" i="3"/>
  <c r="W174" i="3"/>
  <c r="W172" i="3"/>
  <c r="X140" i="3"/>
  <c r="X182" i="3"/>
  <c r="X162" i="3"/>
  <c r="W163" i="3"/>
  <c r="W164" i="3"/>
  <c r="X163" i="3"/>
  <c r="X164" i="3"/>
  <c r="X67" i="3"/>
  <c r="X74" i="3"/>
  <c r="X80" i="3"/>
  <c r="X100" i="3"/>
  <c r="X169" i="3"/>
  <c r="X171" i="3"/>
  <c r="X174" i="3"/>
  <c r="X173" i="3"/>
  <c r="Y140" i="3"/>
  <c r="Y182" i="3"/>
  <c r="Y162" i="3"/>
  <c r="Y163" i="3"/>
  <c r="Y164" i="3"/>
  <c r="Y67" i="3"/>
  <c r="Y169" i="3"/>
  <c r="Y171" i="3"/>
  <c r="Y174" i="3"/>
  <c r="Y173" i="3"/>
  <c r="Y74" i="3"/>
  <c r="Y80" i="3"/>
  <c r="Y100" i="3"/>
  <c r="Z140" i="3"/>
  <c r="Z182" i="3"/>
  <c r="Z162" i="3"/>
  <c r="Z163" i="3"/>
  <c r="Z164" i="3"/>
  <c r="Z67" i="3"/>
  <c r="Z173" i="3"/>
  <c r="Z74" i="3"/>
  <c r="Z80" i="3"/>
  <c r="Z100" i="3"/>
  <c r="Z169" i="3"/>
  <c r="Z171" i="3"/>
  <c r="Z174" i="3"/>
  <c r="AA140" i="3"/>
  <c r="AA182" i="3"/>
  <c r="AB140" i="3"/>
  <c r="AB182" i="3"/>
  <c r="AB165" i="3"/>
  <c r="AB167" i="3"/>
  <c r="AA162" i="3"/>
  <c r="AB162" i="3"/>
  <c r="AA163" i="3"/>
  <c r="AA164" i="3"/>
  <c r="AA67" i="3"/>
  <c r="AA173" i="3"/>
  <c r="AA74" i="3"/>
  <c r="AA80" i="3"/>
  <c r="AA100" i="3"/>
  <c r="AB67" i="3"/>
  <c r="AB173" i="3"/>
  <c r="AB74" i="3"/>
  <c r="AB80" i="3"/>
  <c r="AB100" i="3"/>
  <c r="AA169" i="3"/>
  <c r="AB169" i="3"/>
  <c r="AB170" i="3"/>
  <c r="AC140" i="3"/>
  <c r="AC182" i="3"/>
  <c r="AA171" i="3"/>
  <c r="AA174" i="3"/>
  <c r="AB171" i="3"/>
  <c r="AB174" i="3"/>
  <c r="AB172" i="3"/>
  <c r="AC162" i="3"/>
  <c r="AB163" i="3"/>
  <c r="AB164" i="3"/>
  <c r="AC163" i="3"/>
  <c r="AC164" i="3"/>
  <c r="AC67" i="3"/>
  <c r="AC173" i="3"/>
  <c r="AC169" i="3"/>
  <c r="AC171" i="3"/>
  <c r="AC174" i="3"/>
  <c r="AC74" i="3"/>
  <c r="AC80" i="3"/>
  <c r="AC100" i="3"/>
  <c r="AD140" i="3"/>
  <c r="AD182" i="3"/>
  <c r="AD162" i="3"/>
  <c r="AE140" i="3"/>
  <c r="AE182" i="3"/>
  <c r="AD163" i="3"/>
  <c r="AD164" i="3"/>
  <c r="AD67" i="3"/>
  <c r="AD173" i="3"/>
  <c r="AD74" i="3"/>
  <c r="AD80" i="3"/>
  <c r="AD100" i="3"/>
  <c r="AD169" i="3"/>
  <c r="AD171" i="3"/>
  <c r="AD174" i="3"/>
  <c r="AE162" i="3"/>
  <c r="AE163" i="3"/>
  <c r="AE164" i="3"/>
  <c r="AE67" i="3"/>
  <c r="AE169" i="3"/>
  <c r="AE171" i="3"/>
  <c r="AE174" i="3"/>
  <c r="AE173" i="3"/>
  <c r="AE74" i="3"/>
  <c r="AE80" i="3"/>
  <c r="AE100" i="3"/>
  <c r="AG140" i="3"/>
  <c r="AG182" i="3"/>
  <c r="AF140" i="3"/>
  <c r="AF182" i="3"/>
  <c r="AG165" i="3"/>
  <c r="AG167" i="3"/>
  <c r="AF162" i="3"/>
  <c r="AG162" i="3"/>
  <c r="AF163" i="3"/>
  <c r="AF164" i="3"/>
  <c r="AF67" i="3"/>
  <c r="AF173" i="3"/>
  <c r="AF74" i="3"/>
  <c r="AF80" i="3"/>
  <c r="AF100" i="3"/>
  <c r="AG67" i="3"/>
  <c r="AG173" i="3"/>
  <c r="AG74" i="3"/>
  <c r="AG80" i="3"/>
  <c r="AG100" i="3"/>
  <c r="AF169" i="3"/>
  <c r="AG169" i="3"/>
  <c r="AG170" i="3"/>
  <c r="AH140" i="3"/>
  <c r="AH182" i="3"/>
  <c r="AF171" i="3"/>
  <c r="AF174" i="3"/>
  <c r="AG171" i="3"/>
  <c r="AG174" i="3"/>
  <c r="AG172" i="3"/>
  <c r="AH162" i="3"/>
  <c r="AG163" i="3"/>
  <c r="AG164" i="3"/>
  <c r="AH163" i="3"/>
  <c r="AH164" i="3"/>
  <c r="AH67" i="3"/>
  <c r="AH169" i="3"/>
  <c r="AH171" i="3"/>
  <c r="AH174" i="3"/>
  <c r="AH173" i="3"/>
  <c r="AH74" i="3"/>
  <c r="AH80" i="3"/>
  <c r="AH100" i="3"/>
  <c r="AI140" i="3"/>
  <c r="AI182" i="3"/>
  <c r="AI162" i="3"/>
  <c r="AI163" i="3"/>
  <c r="AI164" i="3"/>
  <c r="AI67" i="3"/>
  <c r="AI173" i="3"/>
  <c r="AI74" i="3"/>
  <c r="AI80" i="3"/>
  <c r="AI100" i="3"/>
  <c r="AI169" i="3"/>
  <c r="AI171" i="3"/>
  <c r="AI174" i="3"/>
  <c r="AJ140" i="3"/>
  <c r="AJ182" i="3"/>
  <c r="AJ162" i="3"/>
  <c r="AJ163" i="3"/>
  <c r="AJ164" i="3"/>
  <c r="AJ67" i="3"/>
  <c r="AJ173" i="3"/>
  <c r="AJ74" i="3"/>
  <c r="AJ80" i="3"/>
  <c r="AJ100" i="3"/>
  <c r="AJ169" i="3"/>
  <c r="AJ171" i="3"/>
  <c r="AJ174" i="3"/>
  <c r="AL140" i="3"/>
  <c r="AL182" i="3"/>
  <c r="AK140" i="3"/>
  <c r="AK182" i="3"/>
  <c r="AL165" i="3"/>
  <c r="AL167" i="3"/>
  <c r="R165" i="3"/>
  <c r="R167" i="3"/>
  <c r="C221" i="3"/>
  <c r="C220" i="3"/>
  <c r="C223" i="3"/>
  <c r="C7" i="3"/>
  <c r="AK162" i="3"/>
  <c r="AL162" i="3"/>
  <c r="AL163" i="3"/>
  <c r="AL164" i="3"/>
  <c r="C194" i="3"/>
  <c r="C6" i="3"/>
  <c r="C8" i="3"/>
  <c r="C233" i="3"/>
  <c r="AK163" i="3"/>
  <c r="AK164" i="3"/>
  <c r="AK67" i="3"/>
  <c r="AK173" i="3"/>
  <c r="AK74" i="3"/>
  <c r="AK80" i="3"/>
  <c r="AK100" i="3"/>
  <c r="C9" i="3"/>
  <c r="AL67" i="3"/>
  <c r="AL74" i="3"/>
  <c r="AL80" i="3"/>
  <c r="AL100" i="3"/>
  <c r="AL173" i="3"/>
  <c r="AK169" i="3"/>
  <c r="AL169" i="3"/>
  <c r="AL170" i="3"/>
  <c r="AK171" i="3"/>
  <c r="AK174" i="3"/>
  <c r="AL171" i="3"/>
  <c r="AL172" i="3"/>
  <c r="AL174" i="3"/>
</calcChain>
</file>

<file path=xl/sharedStrings.xml><?xml version="1.0" encoding="utf-8"?>
<sst xmlns="http://schemas.openxmlformats.org/spreadsheetml/2006/main" count="632" uniqueCount="267">
  <si>
    <t>Gross Profit</t>
  </si>
  <si>
    <t xml:space="preserve">Operating Income </t>
  </si>
  <si>
    <t xml:space="preserve">Income before income taxes </t>
  </si>
  <si>
    <t>Basic shares outstanding</t>
  </si>
  <si>
    <t xml:space="preserve">Diluted shares outstanding </t>
  </si>
  <si>
    <t>Effective tax rate</t>
  </si>
  <si>
    <t>(Dollars in millions, except per share data)</t>
  </si>
  <si>
    <t>Inventories</t>
  </si>
  <si>
    <t>Total Current Assets</t>
  </si>
  <si>
    <t xml:space="preserve">Property, plant and equipment, net </t>
  </si>
  <si>
    <t>Total Assets</t>
  </si>
  <si>
    <t>Assets</t>
  </si>
  <si>
    <t>Liabilities</t>
  </si>
  <si>
    <t>Total Current liabilities</t>
  </si>
  <si>
    <t>Other current assets</t>
  </si>
  <si>
    <t>Deferred tax assets</t>
  </si>
  <si>
    <t>Other noncurrent assets</t>
  </si>
  <si>
    <t>Total liabilities</t>
  </si>
  <si>
    <t>Equity</t>
  </si>
  <si>
    <t>Common stock</t>
  </si>
  <si>
    <t>Accumulated other comprehensive income</t>
  </si>
  <si>
    <t>Total liabilities and equity</t>
  </si>
  <si>
    <t>Cash flows from operating activities</t>
  </si>
  <si>
    <t>Net income (loss)</t>
  </si>
  <si>
    <t>Deferred income taxes, net</t>
  </si>
  <si>
    <t>Other</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</si>
  <si>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</si>
  <si>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</si>
  <si>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</si>
  <si>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</si>
  <si>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</si>
  <si>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</si>
  <si>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</si>
  <si>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Cash and equivalents at end of period</t>
  </si>
  <si>
    <t>Change in operating assets and liabilities</t>
  </si>
  <si>
    <t>Revenue growth rate (year over year)</t>
  </si>
  <si>
    <t>Revenue growth rate (quarter over quarter)</t>
  </si>
  <si>
    <t>Multiple Valuation</t>
  </si>
  <si>
    <t>Ratios</t>
  </si>
  <si>
    <t>Balance Sheet Ratios &amp; Assumptions</t>
  </si>
  <si>
    <t>Receivables turnover</t>
  </si>
  <si>
    <t>Inventory turnover</t>
  </si>
  <si>
    <t>Number of days of payables</t>
  </si>
  <si>
    <t>Cash Flow Ratios &amp; Assumptions</t>
  </si>
  <si>
    <t>Gross margin percentage (GAAP)</t>
  </si>
  <si>
    <t>Operating margin (GAAP)</t>
  </si>
  <si>
    <t>Share repurchase assumptions: average price</t>
  </si>
  <si>
    <t>Share repurchase: amount in the period ($M)</t>
  </si>
  <si>
    <t>Diluted share impact (convertible retirement)</t>
  </si>
  <si>
    <t>Free Cash Flow to Firm (FCFF)*</t>
  </si>
  <si>
    <t>Discounted FCFF</t>
  </si>
  <si>
    <t>Discounted Cash Flow Valuation</t>
  </si>
  <si>
    <t>Current share price</t>
  </si>
  <si>
    <t>Shares outstanding</t>
  </si>
  <si>
    <t>Market Capitalization ($M)</t>
  </si>
  <si>
    <t>Equity market risk premium</t>
  </si>
  <si>
    <t>Required return on equity (CAPM)</t>
  </si>
  <si>
    <t>Equity to total capital</t>
  </si>
  <si>
    <t>Average cost of debt</t>
  </si>
  <si>
    <t xml:space="preserve">After tax cost of debt </t>
  </si>
  <si>
    <t>WACC Inputs</t>
  </si>
  <si>
    <t>Net income to revenue</t>
  </si>
  <si>
    <t>P/E used for valuation</t>
  </si>
  <si>
    <t>Cost of sales</t>
  </si>
  <si>
    <t>Provisions for income tax</t>
  </si>
  <si>
    <t>Mar-15</t>
  </si>
  <si>
    <t>June-15</t>
  </si>
  <si>
    <t>Sept-15</t>
  </si>
  <si>
    <t>Dec-16</t>
  </si>
  <si>
    <t>Dec-15</t>
  </si>
  <si>
    <t>Mar-16</t>
  </si>
  <si>
    <t>June-16</t>
  </si>
  <si>
    <t>Sept-16</t>
  </si>
  <si>
    <t>Mar-17</t>
  </si>
  <si>
    <t>June-17</t>
  </si>
  <si>
    <t>Sept-17</t>
  </si>
  <si>
    <t>Dec-17</t>
  </si>
  <si>
    <t>Mar-18</t>
  </si>
  <si>
    <t>June-18</t>
  </si>
  <si>
    <t>Sept-18</t>
  </si>
  <si>
    <t>Dec-18</t>
  </si>
  <si>
    <t>Mar-19</t>
  </si>
  <si>
    <t>June-19</t>
  </si>
  <si>
    <t>Sept-19</t>
  </si>
  <si>
    <t>Dividends per share</t>
  </si>
  <si>
    <t>Cash and equivalents</t>
  </si>
  <si>
    <t>Short-term marketable securities</t>
  </si>
  <si>
    <t xml:space="preserve">Accounts receivables </t>
  </si>
  <si>
    <t>Long-term marketable securities</t>
  </si>
  <si>
    <t>Goodwill</t>
  </si>
  <si>
    <t>Acquired intangible assets, net</t>
  </si>
  <si>
    <t>Accounts payable</t>
  </si>
  <si>
    <t>Accrued expenses</t>
  </si>
  <si>
    <t>Deferred revenue</t>
  </si>
  <si>
    <t>Deferred revenue (non-current)</t>
  </si>
  <si>
    <t>Long-term debt</t>
  </si>
  <si>
    <t>Other non-current liabilities</t>
  </si>
  <si>
    <t>Commitments and contingencies</t>
  </si>
  <si>
    <t xml:space="preserve">Retained earnings </t>
  </si>
  <si>
    <t>Total shareholders' equity</t>
  </si>
  <si>
    <t>Share-based compensation expense</t>
  </si>
  <si>
    <t>Accounts receivable</t>
  </si>
  <si>
    <t>Vendor non-trade receivables</t>
  </si>
  <si>
    <t>Other current and non-current liabilities</t>
  </si>
  <si>
    <t>Purchases of marketable securities</t>
  </si>
  <si>
    <t>Proceeds from maturities of securities</t>
  </si>
  <si>
    <t>Proceeds from sales of securities</t>
  </si>
  <si>
    <t>Payments made for acquisitions</t>
  </si>
  <si>
    <t>Proceeds from issuance of common stock</t>
  </si>
  <si>
    <t>Excess tax benefits from equity awards</t>
  </si>
  <si>
    <t>Taxes paid related to equity awards</t>
  </si>
  <si>
    <t>Dividends paid</t>
  </si>
  <si>
    <t>Repurchase of common stock</t>
  </si>
  <si>
    <t>Proceeds from issuance of long-term debt</t>
  </si>
  <si>
    <t>Proceeds from issuance of commercial paper</t>
  </si>
  <si>
    <t>Other investing activities</t>
  </si>
  <si>
    <t>Other financing activities</t>
  </si>
  <si>
    <t>Other current and non-current assets</t>
  </si>
  <si>
    <t>Adjusted cash per share</t>
  </si>
  <si>
    <t>Beta (relative to the S&amp;P500)</t>
  </si>
  <si>
    <t>Revenue growth (in perpetuity)</t>
  </si>
  <si>
    <t>NPV of stage-one cash flows</t>
  </si>
  <si>
    <t>Constant CFO growth rate</t>
  </si>
  <si>
    <t>Ave CapEx (% of sales)</t>
  </si>
  <si>
    <t>DCF Valuation</t>
  </si>
  <si>
    <t>PV of terminal value</t>
  </si>
  <si>
    <t xml:space="preserve">Net income </t>
  </si>
  <si>
    <t xml:space="preserve">Basic EPS </t>
  </si>
  <si>
    <t xml:space="preserve">Diluted EPS </t>
  </si>
  <si>
    <t>P/E 3-month high</t>
  </si>
  <si>
    <t>P/E 3-month low</t>
  </si>
  <si>
    <t>DCF Period (approximate number of years)</t>
  </si>
  <si>
    <t>Commercial paper/current portion of LT debt</t>
  </si>
  <si>
    <t xml:space="preserve">Plus cash/(debt) per share </t>
  </si>
  <si>
    <t>P/E 3-month average (a)</t>
  </si>
  <si>
    <t>(a) Multiples are calculated excluding the value of net cash and are based on the 3-month average daily share price compared to the consensus EPS estimates for the next twelve month period. For Apple, we adjust the net cash per share to approximate the tax implications of repatriating cash balances that are held in foreign countries.</t>
  </si>
  <si>
    <t>(d) Assumes constant networking capital in the constant growth stage.
(e) Assumes debt balance and interest expense remains constant in the constant growth stage, and that book value of debt approximates fair value.</t>
  </si>
  <si>
    <t>Constant market Sharpe ratio(b)</t>
  </si>
  <si>
    <t>S&amp;P500 implied volatility(c)</t>
  </si>
  <si>
    <r>
      <t>Constant Growth Stage Assumptions</t>
    </r>
    <r>
      <rPr>
        <sz val="11"/>
        <color theme="1"/>
        <rFont val="Calibri"/>
        <family val="2"/>
        <scheme val="minor"/>
      </rPr>
      <t>(d,e)</t>
    </r>
  </si>
  <si>
    <t>Implied P/E 12-month target value</t>
  </si>
  <si>
    <t>Implied DCF 12-month target value</t>
  </si>
  <si>
    <t>Total operating expenses</t>
  </si>
  <si>
    <t>Change in basic shares  (excluding repurchases)</t>
  </si>
  <si>
    <t>Change in diluted shares  (excluding repurchases)</t>
  </si>
  <si>
    <t>Dec-19</t>
  </si>
  <si>
    <t>Mar-20</t>
  </si>
  <si>
    <t>June-20</t>
  </si>
  <si>
    <t>Sept-20</t>
  </si>
  <si>
    <t>By obtaining this model you are deemed to have read and agreed to our Terms of Use. Visit our website for details: https://www.gutenbergresearch.com/terms-of-use.html</t>
  </si>
  <si>
    <t>GR</t>
  </si>
  <si>
    <t>Ratio Analysis</t>
  </si>
  <si>
    <t>Shares repurchased (in millions)</t>
  </si>
  <si>
    <t>Risk Free (12 mo ave 10yr US-T)</t>
  </si>
  <si>
    <t>Dec-20</t>
  </si>
  <si>
    <t>Mar-21</t>
  </si>
  <si>
    <t>June-21</t>
  </si>
  <si>
    <t>Sept-21</t>
  </si>
  <si>
    <t>Repatriation tax estimate per share</t>
  </si>
  <si>
    <t>Cash and investments held by foreign subsidiaries</t>
  </si>
  <si>
    <t>Net cash and investments per share  (pre-DTL)</t>
  </si>
  <si>
    <t xml:space="preserve">Estimate of tax adjustment on net cash and investments per share </t>
  </si>
  <si>
    <t xml:space="preserve">Net Cash and investments per share </t>
  </si>
  <si>
    <t>DTL to foreign cash and investment balance</t>
  </si>
  <si>
    <t xml:space="preserve">Net cash &amp; investments per share </t>
  </si>
  <si>
    <t>Debt-to-Equity Ratio</t>
  </si>
  <si>
    <t>Dividend growth rate (YoY)</t>
  </si>
  <si>
    <t>Commercial Paper and ST Debt-to-Total Debt</t>
  </si>
  <si>
    <t xml:space="preserve">Total Depreciation and amortization </t>
  </si>
  <si>
    <t>Amortization of Acquired Intangibles</t>
  </si>
  <si>
    <t>Capex-to-Sales</t>
  </si>
  <si>
    <t>Capex growth rate (QoQ)</t>
  </si>
  <si>
    <t>All other depreciation and Amortization</t>
  </si>
  <si>
    <t>Current Deferred Revenue-to-Total Deferred Revenue</t>
  </si>
  <si>
    <t>Growth in total investments (QoQ)</t>
  </si>
  <si>
    <t>Short-term marketable securities as a % total investments</t>
  </si>
  <si>
    <t>Day Count (number of days in the quarter)</t>
  </si>
  <si>
    <t>Days of inventory on hand</t>
  </si>
  <si>
    <t>Days sales outstanding</t>
  </si>
  <si>
    <t>Payables turnover</t>
  </si>
  <si>
    <t>Cash conversion cycle</t>
  </si>
  <si>
    <t>Interest and dividend income</t>
  </si>
  <si>
    <t>Interest expense</t>
  </si>
  <si>
    <t>Other income/(expense)</t>
  </si>
  <si>
    <t>Total other income/(expense)</t>
  </si>
  <si>
    <t>Interest expense as a percentage of average debt</t>
  </si>
  <si>
    <t>Share Count Analysis</t>
  </si>
  <si>
    <t>Growth in total debt (QoQ)</t>
  </si>
  <si>
    <t>Segment &amp; Product Data</t>
  </si>
  <si>
    <t>Net Cash from Operations growth rate (YoY)</t>
  </si>
  <si>
    <t>Excess tax benefits from equity awards as a percentage of stock-based comp</t>
  </si>
  <si>
    <t>Taxes paid related to equity awards  as a percentage of stock-based comp</t>
  </si>
  <si>
    <t>Interest and dividend income as a % of investments</t>
  </si>
  <si>
    <t>Total Deferred Revenue-to-Prior 4 Quarters of Revenue</t>
  </si>
  <si>
    <t>Depreciation &amp; Amort Exp-to-Average PP&amp;E &amp; Intangibles</t>
  </si>
  <si>
    <t>% of total cash and investments held by foreign subs</t>
  </si>
  <si>
    <t>Def Tax Liability (DTL) for unremitted earnings of foreign subs</t>
  </si>
  <si>
    <t>Mean monthly return</t>
  </si>
  <si>
    <t xml:space="preserve">Standard deviation </t>
  </si>
  <si>
    <t>Implied upper bound</t>
  </si>
  <si>
    <t>Implied Lower bound</t>
  </si>
  <si>
    <t>Implied target value</t>
  </si>
  <si>
    <t>Implied 50/50 average target value</t>
  </si>
  <si>
    <t>Risk Estimation Summary (g)</t>
  </si>
  <si>
    <t xml:space="preserve">Implied target price band </t>
  </si>
  <si>
    <t>S1 Weighted Average Cost of Capital</t>
  </si>
  <si>
    <t>Stage 2 Long-Term WACC (f)</t>
  </si>
  <si>
    <t>(b) This model uses the Constant Sharpe approach to estimate the Equity Risk Premium. The S&amp;P500 Constant Sharpe is calculated by taking the excess return on the index over the risk-free rate, divided by the standard deviation of returns. The Constant Sharpe ratio is multiplied by the estimate of implied volatility.</t>
  </si>
  <si>
    <t>(c) The VIX is quoted in percentage points and measures the implied annualized volatility for the S&amp;P500. The VIX is a forward looking measure of implied volatility, however, single day volatility would have too much of an impact on the overall discount rate, for this reason the twelve month trailing  average is used.</t>
  </si>
  <si>
    <t>(f) Stage two long-term WACC assumes the weight and cost of debt remains constant, and cost of equity reaches long term average based on an ERP of 6.0% and a required return on equity of 13.9% based on a VIX of 19.5%, Beta of 1.25, Risk-Free Rate of 6.4%, and Constant Sharpe of 0.31.</t>
  </si>
  <si>
    <r>
      <rPr>
        <b/>
        <sz val="11"/>
        <color theme="1"/>
        <rFont val="Calibri"/>
        <family val="2"/>
        <scheme val="minor"/>
      </rPr>
      <t>NOTE:</t>
    </r>
    <r>
      <rPr>
        <sz val="11"/>
        <color theme="1"/>
        <rFont val="Calibri"/>
        <family val="2"/>
        <scheme val="minor"/>
      </rPr>
      <t xml:space="preserve"> There are many different multiples which could be applied to various earnings metrics, each of which result in different valuations. This calculation is for demonstration only. Please refer to the Terms of Use link for important details.  The DCF and Multiple valuation metrics are kept constant at certain points during each quarter to isolate the impact from changes in earnings estimates.   </t>
    </r>
    <r>
      <rPr>
        <b/>
        <sz val="11"/>
        <color theme="3"/>
        <rFont val="Calibri"/>
        <family val="2"/>
        <scheme val="minor"/>
      </rPr>
      <t xml:space="preserve">The multiple  in this section was last updated on 5/30/2017. </t>
    </r>
  </si>
  <si>
    <r>
      <t xml:space="preserve">(g) 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at GutenbergResearch.com. </t>
    </r>
    <r>
      <rPr>
        <b/>
        <sz val="11"/>
        <color theme="4" tint="-0.499984740745262"/>
        <rFont val="Calibri"/>
        <family val="2"/>
        <scheme val="minor"/>
      </rPr>
      <t xml:space="preserve">The mean &amp; standard deviation in this section were last updated on 5/30/2017. </t>
    </r>
  </si>
  <si>
    <r>
      <rPr>
        <b/>
        <sz val="11"/>
        <color theme="1"/>
        <rFont val="Calibri"/>
        <family val="2"/>
        <scheme val="minor"/>
      </rPr>
      <t xml:space="preserve">NOTE: </t>
    </r>
    <r>
      <rPr>
        <sz val="11"/>
        <color theme="1"/>
        <rFont val="Calibri"/>
        <family val="2"/>
        <scheme val="minor"/>
      </rPr>
      <t xml:space="preserve">There are many different methods to calculate a DCF-based valuation, each of which result in different final valuation estimates. This calculation is for demonstration only. Different inputs and assumptions can result in significantly different valuation estimates. Refer to the Terms of Use link for important information regarding this demonstration.  The DCF and Multiple valuation metrics are kept constant at certain points during each quarter to isolate the impact from changes in earnings estimates. </t>
    </r>
    <r>
      <rPr>
        <sz val="11"/>
        <color theme="3"/>
        <rFont val="Calibri"/>
        <family val="2"/>
        <scheme val="minor"/>
      </rPr>
      <t xml:space="preserve"> </t>
    </r>
    <r>
      <rPr>
        <b/>
        <sz val="11"/>
        <color theme="3"/>
        <rFont val="Calibri"/>
        <family val="2"/>
        <scheme val="minor"/>
      </rPr>
      <t>The  Beta, Volatility, and Risk-Free rate used in this DCF section was last updated on 5/30/2017 .</t>
    </r>
  </si>
  <si>
    <t>Deferred revenue (current portion)</t>
  </si>
  <si>
    <t>Vendor non-trade receivables turnover</t>
  </si>
  <si>
    <t>Payments for acquisition of PPE</t>
  </si>
  <si>
    <t>Payments for acquisition of intangible assets</t>
  </si>
  <si>
    <t>Share-based compensation to Sales</t>
  </si>
  <si>
    <t>Blue cells = Primary model estimates</t>
  </si>
  <si>
    <t>Purple cells = Company guidance (updated xx/xx/xxxx)</t>
  </si>
  <si>
    <t>Orange cells = Consensus estimates (Updated x/xx/xxxx)</t>
  </si>
  <si>
    <t>Income Statement</t>
  </si>
  <si>
    <t>Sales</t>
  </si>
  <si>
    <t>Operating Expense 1</t>
  </si>
  <si>
    <t>Operating Expense 2</t>
  </si>
  <si>
    <t>&lt;The segment section is company specific. Refer to the "Building the Earnings Engine" section for guidance on how to develop this section&gt;</t>
  </si>
  <si>
    <t>&lt;Sales should link to the segment details beginning in row 36&gt;</t>
  </si>
  <si>
    <t>Operating expense 1 to sales</t>
  </si>
  <si>
    <t>Operating expense 2 to sales</t>
  </si>
  <si>
    <t>1Q15</t>
  </si>
  <si>
    <t>2Q15</t>
  </si>
  <si>
    <t>3Q15</t>
  </si>
  <si>
    <t>4Q15</t>
  </si>
  <si>
    <t>2015</t>
  </si>
  <si>
    <t>1Q16</t>
  </si>
  <si>
    <t>2Q16</t>
  </si>
  <si>
    <t>3Q16</t>
  </si>
  <si>
    <t>4Q16</t>
  </si>
  <si>
    <t>2016</t>
  </si>
  <si>
    <t>1Q17</t>
  </si>
  <si>
    <t>2Q17</t>
  </si>
  <si>
    <t>3Q17E</t>
  </si>
  <si>
    <t>4Q17E</t>
  </si>
  <si>
    <t>2017E</t>
  </si>
  <si>
    <t>1Q18E</t>
  </si>
  <si>
    <t>2Q18E</t>
  </si>
  <si>
    <t>3Q18E</t>
  </si>
  <si>
    <t>4Q18E</t>
  </si>
  <si>
    <t>2018E</t>
  </si>
  <si>
    <t>1Q19E</t>
  </si>
  <si>
    <t>2Q19E</t>
  </si>
  <si>
    <t>3Q19E</t>
  </si>
  <si>
    <t>4Q19E</t>
  </si>
  <si>
    <t>2019E</t>
  </si>
  <si>
    <t>1Q20E</t>
  </si>
  <si>
    <t>2Q20E</t>
  </si>
  <si>
    <t>3Q20E</t>
  </si>
  <si>
    <t>4Q20E</t>
  </si>
  <si>
    <t>2020E</t>
  </si>
  <si>
    <t>Dec-21</t>
  </si>
  <si>
    <t>1Q21E</t>
  </si>
  <si>
    <t>2Q21E</t>
  </si>
  <si>
    <t>3Q21E</t>
  </si>
  <si>
    <t>4Q21E</t>
  </si>
  <si>
    <t>2021E</t>
  </si>
  <si>
    <t>Balance Sheet</t>
  </si>
  <si>
    <t>Cash Flow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</si>
</sst>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8">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0\x"/>
  </numFmts>
  <fonts count="74" x14ac:knownFonts="1">
    <font>
      <sz val="11"/>
      <color theme="1"/>
      <name val="Calibri"/>
      <family val="2"/>
      <scheme val="minor"/>
    </font>
    <font>
      <sz val="11"/>
      <color theme="1"/>
      <name val="Calibri"/>
      <family val="2"/>
      <scheme val="minor"/>
    </font>
    <font>
      <b/>
      <sz val="11"/>
      <color theme="1"/>
      <name val="Calibri"/>
      <family val="2"/>
      <scheme val="minor"/>
    </font>
    <font>
      <b/>
      <u val="singleAccounting"/>
      <sz val="11"/>
      <color theme="1"/>
      <name val="Calibri"/>
      <family val="2"/>
      <scheme val="minor"/>
    </font>
    <font>
      <u val="singleAccounting"/>
      <sz val="11"/>
      <color theme="1"/>
      <name val="Calibri"/>
      <family val="2"/>
      <scheme val="minor"/>
    </font>
    <font>
      <sz val="11"/>
      <color rgb="FF7030A0"/>
      <name val="Calibri"/>
      <family val="2"/>
      <scheme val="minor"/>
    </font>
    <font>
      <sz val="11"/>
      <color theme="3"/>
      <name val="Calibri"/>
      <family val="2"/>
      <scheme val="minor"/>
    </font>
    <font>
      <b/>
      <sz val="11"/>
      <color theme="9" tint="-0.499984740745262"/>
      <name val="Calibri"/>
      <family val="2"/>
      <scheme val="minor"/>
    </font>
    <font>
      <sz val="11"/>
      <color theme="9" tint="-0.499984740745262"/>
      <name val="Calibri"/>
      <family val="2"/>
      <scheme val="minor"/>
    </font>
    <font>
      <b/>
      <u/>
      <sz val="11"/>
      <color theme="1"/>
      <name val="Calibri"/>
      <family val="2"/>
      <scheme val="minor"/>
    </font>
    <font>
      <sz val="10"/>
      <name val="Arial"/>
      <family val="2"/>
    </font>
    <font>
      <sz val="11"/>
      <name val="Calibri"/>
      <family val="2"/>
      <scheme val="minor"/>
    </font>
    <font>
      <u val="singleAccounting"/>
      <sz val="11"/>
      <name val="Calibri"/>
      <family val="2"/>
      <scheme val="minor"/>
    </font>
    <font>
      <b/>
      <sz val="11"/>
      <name val="Calibri"/>
      <family val="2"/>
      <scheme val="minor"/>
    </font>
    <font>
      <b/>
      <sz val="11"/>
      <color rgb="FFFF0000"/>
      <name val="Calibri"/>
      <family val="2"/>
      <scheme val="minor"/>
    </font>
    <font>
      <sz val="11"/>
      <color rgb="FFFF0000"/>
      <name val="Calibri"/>
      <family val="2"/>
      <scheme val="minor"/>
    </font>
    <font>
      <sz val="11"/>
      <name val="Calibri"/>
      <family val="2"/>
    </font>
    <font>
      <b/>
      <u/>
      <sz val="12"/>
      <color theme="0" tint="-0.14999847407452621"/>
      <name val="Calibri"/>
      <family val="2"/>
      <scheme val="minor"/>
    </font>
    <font>
      <b/>
      <sz val="11"/>
      <color theme="0" tint="-0.14999847407452621"/>
      <name val="Calibri"/>
      <family val="2"/>
      <scheme val="minor"/>
    </font>
    <font>
      <sz val="10"/>
      <color theme="0" tint="-0.14999847407452621"/>
      <name val="Calibri"/>
      <family val="2"/>
      <scheme val="minor"/>
    </font>
    <font>
      <b/>
      <u val="singleAccounting"/>
      <sz val="11"/>
      <color theme="0" tint="-0.14999847407452621"/>
      <name val="Calibri"/>
      <family val="2"/>
      <scheme val="minor"/>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b/>
      <sz val="11"/>
      <color theme="1" tint="0.14999847407452621"/>
      <name val="Calibri"/>
      <family val="2"/>
      <scheme val="minor"/>
    </font>
    <font>
      <b/>
      <u val="singleAccounting"/>
      <sz val="11"/>
      <color theme="1" tint="0.14999847407452621"/>
      <name val="Calibri"/>
      <family val="2"/>
      <scheme val="minor"/>
    </font>
    <font>
      <b/>
      <sz val="11"/>
      <color theme="3"/>
      <name val="Calibri"/>
      <family val="2"/>
      <scheme val="minor"/>
    </font>
    <font>
      <sz val="11"/>
      <color theme="0"/>
      <name val="Calibri"/>
      <family val="2"/>
      <scheme val="minor"/>
    </font>
    <font>
      <u/>
      <sz val="11"/>
      <color theme="10"/>
      <name val="Calibri"/>
      <family val="2"/>
      <scheme val="minor"/>
    </font>
    <font>
      <b/>
      <u val="singleAccounting"/>
      <sz val="11"/>
      <name val="Calibri"/>
      <family val="2"/>
      <scheme val="minor"/>
    </font>
    <font>
      <b/>
      <sz val="11"/>
      <color theme="4" tint="-0.499984740745262"/>
      <name val="Calibri"/>
      <family val="2"/>
      <scheme val="minor"/>
    </font>
    <font>
      <b/>
      <i/>
      <sz val="11"/>
      <color theme="4"/>
      <name val="Calibri"/>
      <family val="2"/>
      <scheme val="minor"/>
    </font>
    <font>
      <b/>
      <sz val="11"/>
      <color theme="4"/>
      <name val="Calibri"/>
      <family val="2"/>
      <scheme val="minor"/>
    </font>
  </fonts>
  <fills count="12">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s>
  <borders count="35">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s>
  <cellStyleXfs count="330">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lignment vertical="top"/>
    </xf>
    <xf numFmtId="0" fontId="16" fillId="0" borderId="0"/>
    <xf numFmtId="43" fontId="16" fillId="0" borderId="0" applyFont="0" applyFill="0" applyBorder="0" applyAlignment="0" applyProtection="0"/>
    <xf numFmtId="168" fontId="10" fillId="0" borderId="0" applyFont="0" applyFill="0" applyBorder="0" applyAlignment="0" applyProtection="0"/>
    <xf numFmtId="169" fontId="10" fillId="0" borderId="0" applyFont="0" applyFill="0" applyBorder="0" applyAlignment="0" applyProtection="0"/>
    <xf numFmtId="170" fontId="10" fillId="0" borderId="0" applyFont="0" applyFill="0" applyBorder="0" applyAlignment="0" applyProtection="0"/>
    <xf numFmtId="171" fontId="10" fillId="0" borderId="0" applyFont="0" applyFill="0" applyBorder="0" applyAlignment="0" applyProtection="0"/>
    <xf numFmtId="172" fontId="10" fillId="0" borderId="0" applyFont="0" applyFill="0" applyBorder="0" applyAlignment="0" applyProtection="0"/>
    <xf numFmtId="173" fontId="10"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0" fillId="4" borderId="0" applyNumberFormat="0" applyFont="0" applyAlignment="0" applyProtection="0"/>
    <xf numFmtId="174" fontId="10" fillId="0" borderId="0" applyFont="0" applyFill="0" applyBorder="0" applyAlignment="0" applyProtection="0"/>
    <xf numFmtId="175" fontId="10" fillId="0" borderId="0" applyFont="0" applyFill="0" applyBorder="0" applyProtection="0">
      <alignment horizontal="right"/>
    </xf>
    <xf numFmtId="0" fontId="22" fillId="0" borderId="0" applyNumberFormat="0" applyFill="0" applyBorder="0" applyProtection="0">
      <alignment vertical="top"/>
    </xf>
    <xf numFmtId="0" fontId="22" fillId="0" borderId="0" applyNumberFormat="0" applyFill="0" applyBorder="0" applyProtection="0">
      <alignment vertical="top"/>
    </xf>
    <xf numFmtId="0" fontId="22" fillId="0" borderId="0" applyNumberFormat="0" applyFill="0" applyBorder="0" applyProtection="0">
      <alignment vertical="top"/>
    </xf>
    <xf numFmtId="0" fontId="22" fillId="0" borderId="0" applyNumberFormat="0" applyFill="0" applyBorder="0" applyProtection="0">
      <alignment vertical="top"/>
    </xf>
    <xf numFmtId="0" fontId="22" fillId="0" borderId="0" applyNumberFormat="0" applyFill="0" applyBorder="0" applyProtection="0">
      <alignment vertical="top"/>
    </xf>
    <xf numFmtId="0" fontId="23" fillId="0" borderId="17" applyNumberFormat="0" applyFill="0" applyAlignment="0" applyProtection="0"/>
    <xf numFmtId="0" fontId="24" fillId="0" borderId="18" applyNumberFormat="0" applyFill="0" applyProtection="0">
      <alignment horizontal="center"/>
    </xf>
    <xf numFmtId="0" fontId="24" fillId="0" borderId="0" applyNumberFormat="0" applyFill="0" applyBorder="0" applyProtection="0">
      <alignment horizontal="left"/>
    </xf>
    <xf numFmtId="0" fontId="25" fillId="0" borderId="0" applyNumberFormat="0" applyFill="0" applyBorder="0" applyProtection="0">
      <alignment horizontal="centerContinuous"/>
    </xf>
    <xf numFmtId="0" fontId="26" fillId="0" borderId="0" applyNumberFormat="0" applyFill="0" applyBorder="0" applyAlignment="0" applyProtection="0"/>
    <xf numFmtId="0" fontId="27" fillId="0" borderId="0"/>
    <xf numFmtId="176" fontId="28" fillId="0" borderId="0">
      <alignment horizontal="center"/>
    </xf>
    <xf numFmtId="37" fontId="29" fillId="0" borderId="0"/>
    <xf numFmtId="37" fontId="30" fillId="0" borderId="0"/>
    <xf numFmtId="177" fontId="31"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31"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31"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31"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31" fillId="0" borderId="2" applyAlignment="0" applyProtection="0"/>
    <xf numFmtId="177" fontId="31" fillId="0" borderId="2" applyAlignment="0" applyProtection="0"/>
    <xf numFmtId="177" fontId="31" fillId="0" borderId="2" applyAlignment="0" applyProtection="0"/>
    <xf numFmtId="177" fontId="31" fillId="0" borderId="2" applyAlignment="0" applyProtection="0"/>
    <xf numFmtId="177" fontId="1" fillId="0" borderId="0" applyAlignment="0" applyProtection="0"/>
    <xf numFmtId="178" fontId="32" fillId="0" borderId="0" applyFill="0" applyBorder="0" applyAlignment="0"/>
    <xf numFmtId="179" fontId="10" fillId="0" borderId="0" applyFill="0" applyBorder="0" applyAlignment="0"/>
    <xf numFmtId="180" fontId="10" fillId="0" borderId="0" applyFill="0" applyBorder="0" applyAlignment="0"/>
    <xf numFmtId="164" fontId="10" fillId="0" borderId="0" applyFill="0" applyBorder="0" applyAlignment="0"/>
    <xf numFmtId="181" fontId="10" fillId="0" borderId="0" applyFill="0" applyBorder="0" applyAlignment="0"/>
    <xf numFmtId="182" fontId="10" fillId="0" borderId="0" applyFill="0" applyBorder="0" applyAlignment="0"/>
    <xf numFmtId="183" fontId="10" fillId="0" borderId="0" applyFill="0" applyBorder="0" applyAlignment="0"/>
    <xf numFmtId="184" fontId="10" fillId="0" borderId="0" applyFill="0" applyBorder="0" applyAlignment="0"/>
    <xf numFmtId="185" fontId="10" fillId="0" borderId="0" applyFill="0" applyBorder="0" applyAlignment="0"/>
    <xf numFmtId="186" fontId="10" fillId="0" borderId="0" applyFill="0" applyBorder="0" applyAlignment="0"/>
    <xf numFmtId="178" fontId="32" fillId="0" borderId="0" applyFill="0" applyBorder="0" applyAlignment="0"/>
    <xf numFmtId="187" fontId="10" fillId="0" borderId="0" applyFill="0" applyBorder="0" applyAlignment="0"/>
    <xf numFmtId="188" fontId="10" fillId="0" borderId="0" applyFill="0" applyBorder="0" applyAlignment="0"/>
    <xf numFmtId="189" fontId="10" fillId="0" borderId="0" applyFill="0" applyBorder="0" applyAlignment="0"/>
    <xf numFmtId="180" fontId="10" fillId="0" borderId="0" applyFill="0" applyBorder="0" applyAlignment="0"/>
    <xf numFmtId="164" fontId="10" fillId="0" borderId="0" applyFill="0" applyBorder="0" applyAlignment="0"/>
    <xf numFmtId="0" fontId="33" fillId="0" borderId="0" applyFill="0" applyBorder="0" applyProtection="0">
      <alignment horizontal="center"/>
      <protection locked="0"/>
    </xf>
    <xf numFmtId="0" fontId="34" fillId="0" borderId="0"/>
    <xf numFmtId="190" fontId="10" fillId="0" borderId="0"/>
    <xf numFmtId="190" fontId="10" fillId="0" borderId="0"/>
    <xf numFmtId="190" fontId="10" fillId="0" borderId="0"/>
    <xf numFmtId="190" fontId="10" fillId="0" borderId="0"/>
    <xf numFmtId="190" fontId="10" fillId="0" borderId="0"/>
    <xf numFmtId="190" fontId="10" fillId="0" borderId="0"/>
    <xf numFmtId="190" fontId="10" fillId="0" borderId="0"/>
    <xf numFmtId="190" fontId="10" fillId="0" borderId="0"/>
    <xf numFmtId="191" fontId="34" fillId="0" borderId="7"/>
    <xf numFmtId="192" fontId="1" fillId="0" borderId="0"/>
    <xf numFmtId="0" fontId="27" fillId="0" borderId="7"/>
    <xf numFmtId="192" fontId="1" fillId="0" borderId="0"/>
    <xf numFmtId="178" fontId="10" fillId="0" borderId="0" applyFont="0" applyFill="0" applyBorder="0" applyAlignment="0" applyProtection="0"/>
    <xf numFmtId="187" fontId="10" fillId="0" borderId="0" applyFont="0" applyFill="0" applyBorder="0" applyAlignment="0" applyProtection="0"/>
    <xf numFmtId="43" fontId="10" fillId="0" borderId="0" applyFont="0" applyFill="0" applyBorder="0" applyAlignment="0" applyProtection="0">
      <alignment wrapText="1"/>
    </xf>
    <xf numFmtId="43" fontId="1" fillId="0" borderId="0" applyFont="0" applyFill="0" applyBorder="0" applyAlignment="0" applyProtection="0"/>
    <xf numFmtId="43" fontId="10" fillId="0" borderId="0" applyFont="0" applyFill="0" applyBorder="0" applyAlignment="0" applyProtection="0">
      <alignment wrapText="1"/>
    </xf>
    <xf numFmtId="43" fontId="10" fillId="0" borderId="0" applyFont="0" applyFill="0" applyBorder="0" applyAlignment="0" applyProtection="0">
      <alignment wrapText="1"/>
    </xf>
    <xf numFmtId="43" fontId="10" fillId="0" borderId="0" applyFont="0" applyFill="0" applyBorder="0" applyAlignment="0" applyProtection="0"/>
    <xf numFmtId="4" fontId="34" fillId="0" borderId="0" applyFont="0" applyFill="0" applyBorder="0" applyAlignment="0" applyProtection="0"/>
    <xf numFmtId="4" fontId="34"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35" fillId="0" borderId="0" applyFont="0" applyFill="0" applyBorder="0" applyAlignment="0" applyProtection="0"/>
    <xf numFmtId="4" fontId="1" fillId="0" borderId="0" applyFont="0" applyFill="0" applyBorder="0" applyAlignment="0" applyProtection="0"/>
    <xf numFmtId="4" fontId="27"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36" fillId="0" borderId="0" applyNumberFormat="0" applyFill="0" applyBorder="0" applyAlignment="0" applyProtection="0"/>
    <xf numFmtId="0" fontId="37" fillId="0" borderId="0" applyFill="0" applyBorder="0" applyAlignment="0" applyProtection="0">
      <protection locked="0"/>
    </xf>
    <xf numFmtId="193" fontId="10" fillId="0" borderId="0">
      <alignment horizontal="center"/>
    </xf>
    <xf numFmtId="194" fontId="38" fillId="0" borderId="0" applyFill="0" applyBorder="0" applyProtection="0"/>
    <xf numFmtId="195" fontId="39" fillId="0" borderId="0" applyFont="0" applyFill="0" applyBorder="0" applyAlignment="0" applyProtection="0"/>
    <xf numFmtId="196" fontId="40" fillId="0" borderId="19">
      <protection hidden="1"/>
    </xf>
    <xf numFmtId="180" fontId="10" fillId="0" borderId="0" applyFont="0" applyFill="0" applyBorder="0" applyAlignment="0" applyProtection="0"/>
    <xf numFmtId="164" fontId="10" fillId="0" borderId="0" applyFont="0" applyFill="0" applyBorder="0" applyAlignment="0" applyProtection="0"/>
    <xf numFmtId="8" fontId="1" fillId="0" borderId="0" applyFont="0" applyFill="0" applyBorder="0" applyAlignment="0" applyProtection="0"/>
    <xf numFmtId="44" fontId="10" fillId="0" borderId="0" applyFont="0" applyFill="0" applyBorder="0" applyAlignment="0" applyProtection="0"/>
    <xf numFmtId="0" fontId="36" fillId="0" borderId="0" applyNumberFormat="0" applyFill="0" applyBorder="0" applyAlignment="0" applyProtection="0"/>
    <xf numFmtId="1" fontId="28" fillId="0" borderId="0"/>
    <xf numFmtId="14" fontId="41" fillId="0" borderId="0">
      <alignment horizontal="center"/>
    </xf>
    <xf numFmtId="14" fontId="32" fillId="0" borderId="0" applyFill="0" applyBorder="0" applyAlignment="0"/>
    <xf numFmtId="15" fontId="42" fillId="5" borderId="0" applyNumberFormat="0" applyFont="0" applyFill="0" applyBorder="0" applyAlignment="0">
      <alignment horizontal="center" wrapText="1"/>
    </xf>
    <xf numFmtId="0" fontId="32" fillId="0" borderId="16" applyNumberFormat="0" applyFill="0" applyBorder="0" applyAlignment="0" applyProtection="0"/>
    <xf numFmtId="197" fontId="34" fillId="0" borderId="0" applyFont="0" applyFill="0" applyBorder="0" applyAlignment="0" applyProtection="0"/>
    <xf numFmtId="198" fontId="39" fillId="0" borderId="0" applyFont="0" applyFill="0" applyBorder="0" applyAlignment="0" applyProtection="0"/>
    <xf numFmtId="178" fontId="43" fillId="0" borderId="0" applyFill="0" applyBorder="0" applyAlignment="0"/>
    <xf numFmtId="187" fontId="10" fillId="0" borderId="0" applyFill="0" applyBorder="0" applyAlignment="0"/>
    <xf numFmtId="180" fontId="10" fillId="0" borderId="0" applyFill="0" applyBorder="0" applyAlignment="0"/>
    <xf numFmtId="164" fontId="10" fillId="0" borderId="0" applyFill="0" applyBorder="0" applyAlignment="0"/>
    <xf numFmtId="178" fontId="43" fillId="0" borderId="0" applyFill="0" applyBorder="0" applyAlignment="0"/>
    <xf numFmtId="187" fontId="10" fillId="0" borderId="0" applyFill="0" applyBorder="0" applyAlignment="0"/>
    <xf numFmtId="188" fontId="10" fillId="0" borderId="0" applyFill="0" applyBorder="0" applyAlignment="0"/>
    <xf numFmtId="189" fontId="10" fillId="0" borderId="0" applyFill="0" applyBorder="0" applyAlignment="0"/>
    <xf numFmtId="180" fontId="10" fillId="0" borderId="0" applyFill="0" applyBorder="0" applyAlignment="0"/>
    <xf numFmtId="164" fontId="10" fillId="0" borderId="0" applyFill="0" applyBorder="0" applyAlignment="0"/>
    <xf numFmtId="196" fontId="40" fillId="0" borderId="19">
      <protection hidden="1"/>
    </xf>
    <xf numFmtId="199" fontId="10" fillId="0" borderId="0" applyFont="0" applyFill="0" applyBorder="0" applyAlignment="0" applyProtection="0"/>
    <xf numFmtId="38" fontId="44" fillId="5" borderId="0" applyNumberFormat="0" applyBorder="0" applyAlignment="0" applyProtection="0"/>
    <xf numFmtId="0" fontId="45" fillId="0" borderId="20" applyNumberFormat="0" applyAlignment="0" applyProtection="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45" fillId="0" borderId="9">
      <alignment horizontal="left" vertical="center"/>
    </xf>
    <xf numFmtId="0" fontId="45" fillId="0" borderId="9">
      <alignment horizontal="left" vertical="center"/>
    </xf>
    <xf numFmtId="0" fontId="45" fillId="0" borderId="9">
      <alignment horizontal="left" vertical="center"/>
    </xf>
    <xf numFmtId="0" fontId="1" fillId="0" borderId="0">
      <alignment horizontal="left" vertical="center"/>
    </xf>
    <xf numFmtId="14" fontId="46" fillId="6" borderId="19">
      <alignment horizontal="center" vertical="center" wrapText="1"/>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3" fillId="0" borderId="0" applyFill="0" applyAlignment="0" applyProtection="0">
      <protection locked="0"/>
    </xf>
    <xf numFmtId="0" fontId="33" fillId="0" borderId="7" applyFill="0" applyAlignment="0" applyProtection="0">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10" fontId="44" fillId="7" borderId="16" applyNumberFormat="0" applyBorder="0" applyAlignment="0" applyProtection="0"/>
    <xf numFmtId="178" fontId="50" fillId="0" borderId="0" applyFill="0" applyBorder="0" applyAlignment="0"/>
    <xf numFmtId="187" fontId="10" fillId="0" borderId="0" applyFill="0" applyBorder="0" applyAlignment="0"/>
    <xf numFmtId="180" fontId="10" fillId="0" borderId="0" applyFill="0" applyBorder="0" applyAlignment="0"/>
    <xf numFmtId="164" fontId="10" fillId="0" borderId="0" applyFill="0" applyBorder="0" applyAlignment="0"/>
    <xf numFmtId="178" fontId="50" fillId="0" borderId="0" applyFill="0" applyBorder="0" applyAlignment="0"/>
    <xf numFmtId="187" fontId="10" fillId="0" borderId="0" applyFill="0" applyBorder="0" applyAlignment="0"/>
    <xf numFmtId="188" fontId="10" fillId="0" borderId="0" applyFill="0" applyBorder="0" applyAlignment="0"/>
    <xf numFmtId="189" fontId="10" fillId="0" borderId="0" applyFill="0" applyBorder="0" applyAlignment="0"/>
    <xf numFmtId="180" fontId="10" fillId="0" borderId="0" applyFill="0" applyBorder="0" applyAlignment="0"/>
    <xf numFmtId="164" fontId="10" fillId="0" borderId="0" applyFill="0" applyBorder="0" applyAlignment="0"/>
    <xf numFmtId="200" fontId="10" fillId="0" borderId="0" applyFont="0" applyFill="0" applyBorder="0" applyAlignment="0" applyProtection="0"/>
    <xf numFmtId="201" fontId="10" fillId="0" borderId="0" applyFont="0" applyFill="0" applyBorder="0" applyAlignment="0" applyProtection="0"/>
    <xf numFmtId="38" fontId="51" fillId="0" borderId="0" applyFont="0" applyFill="0" applyBorder="0" applyAlignment="0" applyProtection="0"/>
    <xf numFmtId="40" fontId="51" fillId="0" borderId="0" applyFont="0" applyFill="0" applyBorder="0" applyAlignment="0" applyProtection="0"/>
    <xf numFmtId="202" fontId="10" fillId="0" borderId="0" applyFont="0" applyFill="0" applyBorder="0" applyAlignment="0" applyProtection="0"/>
    <xf numFmtId="203" fontId="10" fillId="0" borderId="0" applyFont="0" applyFill="0" applyBorder="0" applyAlignment="0" applyProtection="0"/>
    <xf numFmtId="6" fontId="51" fillId="0" borderId="0" applyFont="0" applyFill="0" applyBorder="0" applyAlignment="0" applyProtection="0"/>
    <xf numFmtId="8" fontId="51" fillId="0" borderId="0" applyFont="0" applyFill="0" applyBorder="0" applyAlignment="0" applyProtection="0"/>
    <xf numFmtId="204" fontId="28" fillId="0" borderId="7"/>
    <xf numFmtId="37" fontId="52" fillId="0" borderId="0"/>
    <xf numFmtId="205" fontId="34" fillId="0" borderId="0"/>
    <xf numFmtId="205" fontId="1" fillId="0" borderId="0"/>
    <xf numFmtId="206" fontId="10" fillId="0" borderId="0"/>
    <xf numFmtId="207" fontId="10" fillId="0" borderId="0"/>
    <xf numFmtId="0" fontId="53" fillId="0" borderId="0"/>
    <xf numFmtId="0" fontId="53" fillId="0" borderId="0"/>
    <xf numFmtId="0" fontId="53" fillId="0" borderId="0"/>
    <xf numFmtId="0" fontId="53" fillId="0" borderId="0"/>
    <xf numFmtId="0" fontId="10" fillId="0" borderId="0"/>
    <xf numFmtId="0" fontId="10" fillId="0" borderId="0"/>
    <xf numFmtId="0" fontId="1" fillId="0" borderId="0"/>
    <xf numFmtId="0" fontId="10" fillId="0" borderId="0"/>
    <xf numFmtId="0" fontId="10" fillId="0" borderId="0">
      <alignment wrapText="1"/>
    </xf>
    <xf numFmtId="0" fontId="10" fillId="0" borderId="0"/>
    <xf numFmtId="0" fontId="54" fillId="0" borderId="0"/>
    <xf numFmtId="0" fontId="10" fillId="0" borderId="0"/>
    <xf numFmtId="0" fontId="10" fillId="0" borderId="0"/>
    <xf numFmtId="37" fontId="55" fillId="0" borderId="0"/>
    <xf numFmtId="0" fontId="1" fillId="0" borderId="0"/>
    <xf numFmtId="0" fontId="1" fillId="0" borderId="0"/>
    <xf numFmtId="0" fontId="10" fillId="0" borderId="0">
      <alignment wrapText="1"/>
    </xf>
    <xf numFmtId="0" fontId="10" fillId="0" borderId="0"/>
    <xf numFmtId="37" fontId="55" fillId="0" borderId="0"/>
    <xf numFmtId="0" fontId="10" fillId="0" borderId="0"/>
    <xf numFmtId="37" fontId="55" fillId="0" borderId="0"/>
    <xf numFmtId="0" fontId="1" fillId="0" borderId="0"/>
    <xf numFmtId="0" fontId="35" fillId="0" borderId="0"/>
    <xf numFmtId="37" fontId="1" fillId="0" borderId="0"/>
    <xf numFmtId="0" fontId="1" fillId="0" borderId="0"/>
    <xf numFmtId="37" fontId="1" fillId="0" borderId="0"/>
    <xf numFmtId="0" fontId="10" fillId="0" borderId="0">
      <alignment wrapText="1"/>
    </xf>
    <xf numFmtId="37" fontId="56" fillId="0" borderId="0"/>
    <xf numFmtId="0" fontId="10" fillId="0" borderId="0"/>
    <xf numFmtId="37" fontId="10" fillId="0" borderId="0"/>
    <xf numFmtId="37" fontId="10" fillId="0" borderId="0"/>
    <xf numFmtId="208" fontId="10" fillId="0" borderId="0"/>
    <xf numFmtId="209" fontId="10" fillId="0" borderId="0"/>
    <xf numFmtId="39" fontId="10" fillId="0" borderId="0"/>
    <xf numFmtId="39" fontId="10" fillId="0" borderId="0"/>
    <xf numFmtId="210" fontId="10" fillId="0" borderId="0"/>
    <xf numFmtId="211" fontId="10" fillId="0" borderId="0"/>
    <xf numFmtId="212" fontId="10" fillId="0" borderId="0"/>
    <xf numFmtId="213" fontId="10" fillId="0" borderId="0"/>
    <xf numFmtId="214" fontId="10" fillId="0" borderId="0"/>
    <xf numFmtId="215" fontId="10" fillId="0" borderId="0"/>
    <xf numFmtId="216" fontId="10" fillId="0" borderId="0"/>
    <xf numFmtId="217" fontId="51" fillId="0" borderId="0"/>
    <xf numFmtId="218" fontId="40" fillId="0" borderId="0">
      <protection hidden="1"/>
    </xf>
    <xf numFmtId="185" fontId="10" fillId="0" borderId="0" applyFont="0" applyFill="0" applyBorder="0" applyAlignment="0" applyProtection="0"/>
    <xf numFmtId="186" fontId="10" fillId="0" borderId="0" applyFont="0" applyFill="0" applyBorder="0" applyAlignment="0" applyProtection="0"/>
    <xf numFmtId="206" fontId="10" fillId="0" borderId="0" applyFont="0" applyFill="0" applyBorder="0" applyAlignment="0" applyProtection="0"/>
    <xf numFmtId="207" fontId="10" fillId="0" borderId="0" applyFont="0" applyFill="0" applyBorder="0" applyAlignment="0" applyProtection="0"/>
    <xf numFmtId="10" fontId="10" fillId="0" borderId="0" applyFont="0" applyFill="0" applyBorder="0" applyAlignment="0" applyProtection="0"/>
    <xf numFmtId="9" fontId="57"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51" fillId="0" borderId="21" applyNumberFormat="0" applyBorder="0"/>
    <xf numFmtId="204" fontId="28" fillId="0" borderId="0"/>
    <xf numFmtId="0" fontId="58" fillId="8" borderId="22" applyNumberFormat="0" applyFont="0" applyFill="0" applyAlignment="0">
      <alignment horizontal="center" vertical="center"/>
    </xf>
    <xf numFmtId="178" fontId="59" fillId="0" borderId="0" applyFill="0" applyBorder="0" applyAlignment="0"/>
    <xf numFmtId="187" fontId="10" fillId="0" borderId="0" applyFill="0" applyBorder="0" applyAlignment="0"/>
    <xf numFmtId="180" fontId="10" fillId="0" borderId="0" applyFill="0" applyBorder="0" applyAlignment="0"/>
    <xf numFmtId="164" fontId="10" fillId="0" borderId="0" applyFill="0" applyBorder="0" applyAlignment="0"/>
    <xf numFmtId="178" fontId="59" fillId="0" borderId="0" applyFill="0" applyBorder="0" applyAlignment="0"/>
    <xf numFmtId="187" fontId="10" fillId="0" borderId="0" applyFill="0" applyBorder="0" applyAlignment="0"/>
    <xf numFmtId="188" fontId="10" fillId="0" borderId="0" applyFill="0" applyBorder="0" applyAlignment="0"/>
    <xf numFmtId="189" fontId="10" fillId="0" borderId="0" applyFill="0" applyBorder="0" applyAlignment="0"/>
    <xf numFmtId="180" fontId="10" fillId="0" borderId="0" applyFill="0" applyBorder="0" applyAlignment="0"/>
    <xf numFmtId="164" fontId="10" fillId="0" borderId="0" applyFill="0" applyBorder="0" applyAlignment="0"/>
    <xf numFmtId="37" fontId="55" fillId="0" borderId="23"/>
    <xf numFmtId="0" fontId="60" fillId="0" borderId="0"/>
    <xf numFmtId="0" fontId="34" fillId="0" borderId="0"/>
    <xf numFmtId="0" fontId="51" fillId="0" borderId="0"/>
    <xf numFmtId="37" fontId="61" fillId="0" borderId="19">
      <alignment horizontal="right"/>
      <protection locked="0"/>
    </xf>
    <xf numFmtId="37" fontId="62" fillId="0" borderId="19">
      <alignment horizontal="right"/>
      <protection locked="0"/>
    </xf>
    <xf numFmtId="49" fontId="32" fillId="0" borderId="0" applyFill="0" applyBorder="0" applyAlignment="0"/>
    <xf numFmtId="219" fontId="10" fillId="0" borderId="0" applyFill="0" applyBorder="0" applyAlignment="0"/>
    <xf numFmtId="220" fontId="10" fillId="0" borderId="0" applyFill="0" applyBorder="0" applyAlignment="0"/>
    <xf numFmtId="221" fontId="10" fillId="0" borderId="0" applyFill="0" applyBorder="0" applyAlignment="0"/>
    <xf numFmtId="222" fontId="10" fillId="0" borderId="0" applyFill="0" applyBorder="0" applyAlignment="0"/>
    <xf numFmtId="49" fontId="10" fillId="0" borderId="0"/>
    <xf numFmtId="0" fontId="63" fillId="0" borderId="0" applyFill="0" applyBorder="0" applyProtection="0">
      <alignment horizontal="left" vertical="top"/>
    </xf>
    <xf numFmtId="40" fontId="64"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37" fontId="55" fillId="0" borderId="7"/>
    <xf numFmtId="37" fontId="55" fillId="0" borderId="24"/>
    <xf numFmtId="223" fontId="10" fillId="0" borderId="0" applyFont="0" applyFill="0" applyBorder="0" applyAlignment="0" applyProtection="0"/>
    <xf numFmtId="224" fontId="10" fillId="0" borderId="0" applyFont="0" applyFill="0" applyBorder="0" applyAlignment="0" applyProtection="0"/>
    <xf numFmtId="0" fontId="10" fillId="0" borderId="0"/>
    <xf numFmtId="0" fontId="10" fillId="0" borderId="0"/>
    <xf numFmtId="0" fontId="69" fillId="0" borderId="0" applyNumberFormat="0" applyFill="0" applyBorder="0" applyAlignment="0" applyProtection="0"/>
  </cellStyleXfs>
  <cellXfs count="408">
    <xf numFmtId="0" fontId="0" fillId="0" borderId="0" xfId="0"/>
    <xf numFmtId="164" fontId="0" fillId="0" borderId="0" xfId="1" applyNumberFormat="1" applyFont="1" applyAlignment="1">
      <alignment horizontal="right"/>
    </xf>
    <xf numFmtId="164" fontId="3" fillId="0" borderId="0" xfId="1" quotePrefix="1" applyNumberFormat="1" applyFont="1" applyBorder="1" applyAlignment="1">
      <alignment horizontal="right"/>
    </xf>
    <xf numFmtId="164" fontId="3" fillId="0" borderId="0" xfId="1" quotePrefix="1" applyNumberFormat="1" applyFont="1" applyFill="1" applyBorder="1" applyAlignment="1">
      <alignment horizontal="right"/>
    </xf>
    <xf numFmtId="165" fontId="0" fillId="0" borderId="5" xfId="1" applyNumberFormat="1" applyFont="1" applyBorder="1" applyAlignment="1">
      <alignment horizontal="right"/>
    </xf>
    <xf numFmtId="165" fontId="0" fillId="0" borderId="0" xfId="1" applyNumberFormat="1" applyFont="1" applyBorder="1" applyAlignment="1">
      <alignment horizontal="right"/>
    </xf>
    <xf numFmtId="0" fontId="0" fillId="0" borderId="0" xfId="0" applyAlignment="1">
      <alignment horizontal="right"/>
    </xf>
    <xf numFmtId="165" fontId="4" fillId="0" borderId="5" xfId="1" applyNumberFormat="1" applyFont="1" applyBorder="1" applyAlignment="1">
      <alignment horizontal="right"/>
    </xf>
    <xf numFmtId="165" fontId="4" fillId="0" borderId="0" xfId="1" applyNumberFormat="1" applyFont="1" applyBorder="1" applyAlignment="1">
      <alignment horizontal="right"/>
    </xf>
    <xf numFmtId="165" fontId="2" fillId="0" borderId="5" xfId="1" applyNumberFormat="1" applyFont="1" applyBorder="1" applyAlignment="1">
      <alignment horizontal="right"/>
    </xf>
    <xf numFmtId="165" fontId="2" fillId="0" borderId="0" xfId="1" applyNumberFormat="1" applyFont="1" applyBorder="1" applyAlignment="1">
      <alignment horizontal="right"/>
    </xf>
    <xf numFmtId="0" fontId="0" fillId="0" borderId="3" xfId="0" applyFont="1" applyBorder="1"/>
    <xf numFmtId="165" fontId="1" fillId="0" borderId="5" xfId="1" applyNumberFormat="1" applyFont="1" applyBorder="1" applyAlignment="1">
      <alignment horizontal="right"/>
    </xf>
    <xf numFmtId="165" fontId="1" fillId="0" borderId="0" xfId="1" applyNumberFormat="1" applyFont="1" applyBorder="1" applyAlignment="1">
      <alignment horizontal="right"/>
    </xf>
    <xf numFmtId="165" fontId="2" fillId="0" borderId="3" xfId="1" applyNumberFormat="1" applyFont="1" applyBorder="1" applyAlignment="1">
      <alignment horizontal="right"/>
    </xf>
    <xf numFmtId="9" fontId="0" fillId="0" borderId="5" xfId="2" applyFont="1" applyBorder="1" applyAlignment="1">
      <alignment horizontal="right"/>
    </xf>
    <xf numFmtId="0" fontId="0" fillId="0" borderId="3" xfId="0" applyFont="1" applyFill="1" applyBorder="1"/>
    <xf numFmtId="165" fontId="1" fillId="0" borderId="5" xfId="1" applyNumberFormat="1" applyFont="1" applyFill="1" applyBorder="1" applyAlignment="1">
      <alignment horizontal="right"/>
    </xf>
    <xf numFmtId="165" fontId="6" fillId="0" borderId="0" xfId="1" applyNumberFormat="1" applyFont="1" applyBorder="1" applyAlignment="1">
      <alignment horizontal="right"/>
    </xf>
    <xf numFmtId="165" fontId="5" fillId="0" borderId="0" xfId="1" applyNumberFormat="1" applyFont="1" applyBorder="1" applyAlignment="1">
      <alignment horizontal="right"/>
    </xf>
    <xf numFmtId="165" fontId="5" fillId="0" borderId="3" xfId="1" applyNumberFormat="1" applyFont="1" applyBorder="1" applyAlignment="1">
      <alignment horizontal="right"/>
    </xf>
    <xf numFmtId="9" fontId="6" fillId="0" borderId="0" xfId="2" applyFont="1" applyBorder="1" applyAlignment="1">
      <alignment horizontal="right"/>
    </xf>
    <xf numFmtId="165" fontId="8" fillId="0" borderId="0" xfId="1" applyNumberFormat="1" applyFont="1" applyBorder="1" applyAlignment="1">
      <alignment horizontal="right"/>
    </xf>
    <xf numFmtId="165" fontId="8" fillId="0" borderId="5" xfId="1" applyNumberFormat="1" applyFont="1" applyBorder="1" applyAlignment="1">
      <alignment horizontal="right"/>
    </xf>
    <xf numFmtId="9" fontId="0" fillId="0" borderId="0" xfId="2" applyFont="1" applyBorder="1" applyAlignment="1">
      <alignment horizontal="right"/>
    </xf>
    <xf numFmtId="0" fontId="9" fillId="0" borderId="3" xfId="0" applyFont="1" applyBorder="1"/>
    <xf numFmtId="165" fontId="2" fillId="0" borderId="8" xfId="1" applyNumberFormat="1" applyFont="1" applyBorder="1" applyAlignment="1">
      <alignment horizontal="right"/>
    </xf>
    <xf numFmtId="165" fontId="2" fillId="0" borderId="7" xfId="1" applyNumberFormat="1" applyFont="1" applyBorder="1" applyAlignment="1">
      <alignment horizontal="right"/>
    </xf>
    <xf numFmtId="9" fontId="5" fillId="0" borderId="0" xfId="2" applyFont="1" applyBorder="1" applyAlignment="1">
      <alignment horizontal="right"/>
    </xf>
    <xf numFmtId="9" fontId="8" fillId="0" borderId="0" xfId="2" applyFont="1" applyBorder="1" applyAlignment="1">
      <alignment horizontal="right"/>
    </xf>
    <xf numFmtId="9" fontId="8" fillId="0" borderId="5" xfId="2" applyFont="1" applyBorder="1" applyAlignment="1">
      <alignment horizontal="right"/>
    </xf>
    <xf numFmtId="0" fontId="0" fillId="0" borderId="0" xfId="0" applyBorder="1" applyAlignment="1">
      <alignment vertical="top" wrapText="1"/>
    </xf>
    <xf numFmtId="165" fontId="4" fillId="0" borderId="3" xfId="1" applyNumberFormat="1" applyFont="1" applyBorder="1" applyAlignment="1">
      <alignment horizontal="right"/>
    </xf>
    <xf numFmtId="165" fontId="0" fillId="0" borderId="3" xfId="1" applyNumberFormat="1" applyFont="1" applyBorder="1" applyAlignment="1">
      <alignment horizontal="right"/>
    </xf>
    <xf numFmtId="165" fontId="0" fillId="0" borderId="4" xfId="1" applyNumberFormat="1" applyFont="1" applyBorder="1" applyAlignment="1">
      <alignment horizontal="right"/>
    </xf>
    <xf numFmtId="165" fontId="1" fillId="0" borderId="3" xfId="1" applyNumberFormat="1" applyFont="1" applyBorder="1" applyAlignment="1">
      <alignment horizontal="right"/>
    </xf>
    <xf numFmtId="9" fontId="0" fillId="0" borderId="4" xfId="2" applyFont="1" applyBorder="1" applyAlignment="1">
      <alignment horizontal="right"/>
    </xf>
    <xf numFmtId="164" fontId="0" fillId="0" borderId="0" xfId="1" applyNumberFormat="1" applyFont="1" applyFill="1" applyAlignment="1">
      <alignment horizontal="right"/>
    </xf>
    <xf numFmtId="165" fontId="11" fillId="0" borderId="0" xfId="1" applyNumberFormat="1" applyFont="1" applyBorder="1" applyAlignment="1">
      <alignment horizontal="right"/>
    </xf>
    <xf numFmtId="165" fontId="12" fillId="0" borderId="5" xfId="1" applyNumberFormat="1" applyFont="1" applyBorder="1" applyAlignment="1">
      <alignment horizontal="right"/>
    </xf>
    <xf numFmtId="165" fontId="13" fillId="0" borderId="0" xfId="1" applyNumberFormat="1" applyFont="1" applyBorder="1" applyAlignment="1">
      <alignment horizontal="right"/>
    </xf>
    <xf numFmtId="165" fontId="13" fillId="0" borderId="5" xfId="1" applyNumberFormat="1" applyFont="1" applyBorder="1" applyAlignment="1">
      <alignment horizontal="right"/>
    </xf>
    <xf numFmtId="165" fontId="13" fillId="0" borderId="0" xfId="1" applyNumberFormat="1" applyFont="1" applyFill="1" applyBorder="1" applyAlignment="1">
      <alignment horizontal="right"/>
    </xf>
    <xf numFmtId="165" fontId="11" fillId="0" borderId="0" xfId="1" applyNumberFormat="1" applyFont="1" applyFill="1" applyBorder="1" applyAlignment="1">
      <alignment horizontal="right"/>
    </xf>
    <xf numFmtId="165" fontId="11" fillId="0" borderId="5" xfId="1" applyNumberFormat="1" applyFont="1" applyFill="1" applyBorder="1" applyAlignment="1">
      <alignment horizontal="right"/>
    </xf>
    <xf numFmtId="43" fontId="13" fillId="0" borderId="0" xfId="1" applyNumberFormat="1" applyFont="1" applyFill="1" applyBorder="1" applyAlignment="1">
      <alignment horizontal="right"/>
    </xf>
    <xf numFmtId="43" fontId="13" fillId="0" borderId="5" xfId="1" applyNumberFormat="1" applyFont="1" applyFill="1" applyBorder="1" applyAlignment="1">
      <alignment horizontal="right"/>
    </xf>
    <xf numFmtId="164" fontId="3" fillId="0" borderId="5" xfId="1" quotePrefix="1" applyNumberFormat="1" applyFont="1" applyFill="1" applyBorder="1" applyAlignment="1">
      <alignment horizontal="right"/>
    </xf>
    <xf numFmtId="166" fontId="0" fillId="0" borderId="0" xfId="2" applyNumberFormat="1" applyFont="1" applyFill="1" applyBorder="1" applyAlignment="1">
      <alignment horizontal="right"/>
    </xf>
    <xf numFmtId="9" fontId="1" fillId="0" borderId="5" xfId="2" applyFont="1" applyBorder="1" applyAlignment="1">
      <alignment horizontal="right"/>
    </xf>
    <xf numFmtId="0" fontId="0" fillId="0" borderId="0" xfId="0" applyFont="1"/>
    <xf numFmtId="165" fontId="1" fillId="0" borderId="0" xfId="1" quotePrefix="1" applyNumberFormat="1" applyFont="1" applyBorder="1" applyAlignment="1">
      <alignment horizontal="right"/>
    </xf>
    <xf numFmtId="9" fontId="1" fillId="0" borderId="5" xfId="2" quotePrefix="1" applyFont="1" applyBorder="1" applyAlignment="1">
      <alignment horizontal="right"/>
    </xf>
    <xf numFmtId="9" fontId="1" fillId="0" borderId="0" xfId="2" quotePrefix="1" applyFont="1" applyBorder="1" applyAlignment="1">
      <alignment horizontal="right"/>
    </xf>
    <xf numFmtId="9" fontId="1" fillId="0" borderId="5" xfId="2" quotePrefix="1" applyFont="1" applyFill="1" applyBorder="1" applyAlignment="1">
      <alignment horizontal="right"/>
    </xf>
    <xf numFmtId="9" fontId="1" fillId="0" borderId="7" xfId="2" applyFont="1" applyBorder="1" applyAlignment="1">
      <alignment horizontal="right"/>
    </xf>
    <xf numFmtId="43" fontId="2" fillId="0" borderId="0" xfId="1" quotePrefix="1" applyNumberFormat="1" applyFont="1" applyBorder="1" applyAlignment="1">
      <alignment horizontal="right"/>
    </xf>
    <xf numFmtId="165" fontId="0" fillId="0" borderId="3" xfId="1" applyNumberFormat="1" applyFont="1" applyFill="1" applyBorder="1" applyAlignment="1">
      <alignment horizontal="right"/>
    </xf>
    <xf numFmtId="165" fontId="0" fillId="0" borderId="0" xfId="1" applyNumberFormat="1" applyFont="1" applyFill="1" applyBorder="1" applyAlignment="1">
      <alignment horizontal="right"/>
    </xf>
    <xf numFmtId="164" fontId="3" fillId="0" borderId="2" xfId="1" quotePrefix="1" applyNumberFormat="1" applyFont="1" applyFill="1" applyBorder="1" applyAlignment="1">
      <alignment horizontal="right"/>
    </xf>
    <xf numFmtId="43" fontId="0" fillId="0" borderId="0" xfId="1" applyFont="1"/>
    <xf numFmtId="43" fontId="0" fillId="0" borderId="0" xfId="1" applyFont="1" applyAlignment="1">
      <alignment horizontal="right"/>
    </xf>
    <xf numFmtId="165" fontId="12" fillId="0" borderId="0" xfId="1" applyNumberFormat="1" applyFont="1" applyFill="1" applyBorder="1" applyAlignment="1">
      <alignment horizontal="right"/>
    </xf>
    <xf numFmtId="166" fontId="0" fillId="0" borderId="5" xfId="2" applyNumberFormat="1" applyFont="1" applyBorder="1" applyAlignment="1">
      <alignment horizontal="right"/>
    </xf>
    <xf numFmtId="165" fontId="11" fillId="0" borderId="3" xfId="1" applyNumberFormat="1" applyFont="1" applyFill="1" applyBorder="1" applyAlignment="1">
      <alignment horizontal="right"/>
    </xf>
    <xf numFmtId="165" fontId="11" fillId="0" borderId="4" xfId="1" applyNumberFormat="1" applyFont="1" applyFill="1" applyBorder="1" applyAlignment="1">
      <alignment horizontal="right"/>
    </xf>
    <xf numFmtId="165" fontId="12" fillId="0" borderId="3" xfId="1" applyNumberFormat="1" applyFont="1" applyFill="1" applyBorder="1" applyAlignment="1">
      <alignment horizontal="right"/>
    </xf>
    <xf numFmtId="165" fontId="12" fillId="0" borderId="4" xfId="1" applyNumberFormat="1" applyFont="1" applyFill="1" applyBorder="1" applyAlignment="1">
      <alignment horizontal="right"/>
    </xf>
    <xf numFmtId="165" fontId="13" fillId="0" borderId="3" xfId="1" applyNumberFormat="1" applyFont="1" applyFill="1" applyBorder="1" applyAlignment="1">
      <alignment horizontal="right"/>
    </xf>
    <xf numFmtId="165" fontId="13" fillId="0" borderId="4" xfId="1" applyNumberFormat="1" applyFont="1" applyFill="1" applyBorder="1" applyAlignment="1">
      <alignment horizontal="right"/>
    </xf>
    <xf numFmtId="0" fontId="0" fillId="0" borderId="0" xfId="0" applyFont="1" applyFill="1"/>
    <xf numFmtId="43" fontId="14" fillId="0" borderId="9" xfId="1" applyNumberFormat="1" applyFont="1" applyFill="1" applyBorder="1" applyAlignment="1">
      <alignment horizontal="right"/>
    </xf>
    <xf numFmtId="43" fontId="2" fillId="0" borderId="0" xfId="1" quotePrefix="1" applyNumberFormat="1" applyFont="1" applyFill="1" applyBorder="1" applyAlignment="1">
      <alignment horizontal="right"/>
    </xf>
    <xf numFmtId="164" fontId="2" fillId="0" borderId="0" xfId="1" quotePrefix="1" applyNumberFormat="1" applyFont="1" applyFill="1" applyBorder="1" applyAlignment="1">
      <alignment horizontal="right"/>
    </xf>
    <xf numFmtId="0" fontId="2" fillId="0" borderId="3" xfId="0" applyFont="1" applyFill="1" applyBorder="1"/>
    <xf numFmtId="164" fontId="0" fillId="0" borderId="4" xfId="1" applyNumberFormat="1" applyFont="1" applyBorder="1" applyAlignment="1">
      <alignment horizontal="right"/>
    </xf>
    <xf numFmtId="0" fontId="0" fillId="0" borderId="0" xfId="0" applyFill="1"/>
    <xf numFmtId="43" fontId="0" fillId="0" borderId="4" xfId="1" applyNumberFormat="1" applyFont="1" applyBorder="1" applyAlignment="1">
      <alignment horizontal="right"/>
    </xf>
    <xf numFmtId="166" fontId="0" fillId="0" borderId="4" xfId="2" applyNumberFormat="1" applyFont="1" applyBorder="1" applyAlignment="1">
      <alignment horizontal="right"/>
    </xf>
    <xf numFmtId="166" fontId="2" fillId="0" borderId="4" xfId="2" applyNumberFormat="1" applyFont="1" applyBorder="1" applyAlignment="1">
      <alignment horizontal="right"/>
    </xf>
    <xf numFmtId="43" fontId="0" fillId="0" borderId="0" xfId="1" applyFont="1" applyFill="1"/>
    <xf numFmtId="165" fontId="0" fillId="0" borderId="0" xfId="0" applyNumberFormat="1" applyFill="1"/>
    <xf numFmtId="43" fontId="0" fillId="0" borderId="0" xfId="1" applyFont="1" applyFill="1" applyAlignment="1">
      <alignment horizontal="right"/>
    </xf>
    <xf numFmtId="165" fontId="1" fillId="0" borderId="5" xfId="1" quotePrefix="1" applyNumberFormat="1" applyFont="1" applyBorder="1" applyAlignment="1">
      <alignment horizontal="right"/>
    </xf>
    <xf numFmtId="165" fontId="2" fillId="0" borderId="0" xfId="1" applyNumberFormat="1" applyFont="1" applyFill="1" applyBorder="1" applyAlignment="1">
      <alignment horizontal="right"/>
    </xf>
    <xf numFmtId="165" fontId="2" fillId="0" borderId="7" xfId="1" applyNumberFormat="1" applyFont="1" applyFill="1" applyBorder="1" applyAlignment="1">
      <alignment horizontal="right"/>
    </xf>
    <xf numFmtId="165" fontId="2" fillId="0" borderId="3" xfId="1" applyNumberFormat="1" applyFont="1" applyFill="1" applyBorder="1" applyAlignment="1">
      <alignment horizontal="right"/>
    </xf>
    <xf numFmtId="43" fontId="11" fillId="0" borderId="0" xfId="1" applyNumberFormat="1" applyFont="1" applyFill="1" applyBorder="1" applyAlignment="1">
      <alignment horizontal="right"/>
    </xf>
    <xf numFmtId="165" fontId="5" fillId="0" borderId="7" xfId="1" applyNumberFormat="1" applyFont="1" applyFill="1" applyBorder="1" applyAlignment="1">
      <alignment horizontal="right"/>
    </xf>
    <xf numFmtId="165" fontId="8" fillId="0" borderId="7" xfId="1" applyNumberFormat="1" applyFont="1" applyFill="1" applyBorder="1" applyAlignment="1">
      <alignment horizontal="right"/>
    </xf>
    <xf numFmtId="165" fontId="6" fillId="0" borderId="7" xfId="1" applyNumberFormat="1" applyFont="1" applyFill="1" applyBorder="1" applyAlignment="1">
      <alignment horizontal="right"/>
    </xf>
    <xf numFmtId="9" fontId="8" fillId="0" borderId="8" xfId="2" applyFont="1" applyFill="1" applyBorder="1" applyAlignment="1">
      <alignment horizontal="right"/>
    </xf>
    <xf numFmtId="0" fontId="15" fillId="0" borderId="0" xfId="0" applyFont="1"/>
    <xf numFmtId="165" fontId="0" fillId="0" borderId="4" xfId="1" applyNumberFormat="1" applyFont="1" applyFill="1" applyBorder="1" applyAlignment="1">
      <alignment horizontal="right"/>
    </xf>
    <xf numFmtId="165" fontId="0" fillId="0" borderId="5" xfId="1" applyNumberFormat="1" applyFont="1" applyFill="1" applyBorder="1" applyAlignment="1">
      <alignment horizontal="right"/>
    </xf>
    <xf numFmtId="165" fontId="2" fillId="0" borderId="5" xfId="1" applyNumberFormat="1" applyFont="1" applyFill="1" applyBorder="1" applyAlignment="1">
      <alignment horizontal="right"/>
    </xf>
    <xf numFmtId="0" fontId="0" fillId="0" borderId="0" xfId="0" applyAlignment="1">
      <alignment horizontal="left"/>
    </xf>
    <xf numFmtId="0" fontId="0" fillId="0" borderId="0" xfId="0" applyFont="1" applyAlignment="1">
      <alignment horizontal="left"/>
    </xf>
    <xf numFmtId="164" fontId="0" fillId="0" borderId="0" xfId="1" applyNumberFormat="1" applyFont="1" applyBorder="1" applyAlignment="1">
      <alignment horizontal="right"/>
    </xf>
    <xf numFmtId="0" fontId="0" fillId="0" borderId="0" xfId="0" applyBorder="1" applyAlignment="1">
      <alignment horizontal="right"/>
    </xf>
    <xf numFmtId="0" fontId="2" fillId="0" borderId="0" xfId="0" applyFont="1" applyFill="1" applyBorder="1" applyAlignment="1">
      <alignment horizontal="left"/>
    </xf>
    <xf numFmtId="9" fontId="1" fillId="0" borderId="3" xfId="2" applyFont="1" applyBorder="1" applyAlignment="1">
      <alignment horizontal="right"/>
    </xf>
    <xf numFmtId="165" fontId="1" fillId="0" borderId="2" xfId="1" applyNumberFormat="1" applyFont="1" applyBorder="1" applyAlignment="1">
      <alignment horizontal="right"/>
    </xf>
    <xf numFmtId="43" fontId="1" fillId="0" borderId="4" xfId="1" quotePrefix="1" applyNumberFormat="1" applyFont="1" applyBorder="1" applyAlignment="1">
      <alignment horizontal="right"/>
    </xf>
    <xf numFmtId="9" fontId="0" fillId="0" borderId="4" xfId="2" applyNumberFormat="1" applyFont="1" applyBorder="1" applyAlignment="1">
      <alignment horizontal="right"/>
    </xf>
    <xf numFmtId="0" fontId="0" fillId="0" borderId="0" xfId="0"/>
    <xf numFmtId="0" fontId="0" fillId="0" borderId="3" xfId="0" applyFont="1" applyFill="1" applyBorder="1"/>
    <xf numFmtId="165" fontId="1" fillId="0" borderId="0" xfId="1" quotePrefix="1" applyNumberFormat="1" applyFont="1" applyFill="1" applyBorder="1" applyAlignment="1">
      <alignment horizontal="right"/>
    </xf>
    <xf numFmtId="9" fontId="1" fillId="0" borderId="0" xfId="2" quotePrefix="1" applyFont="1" applyFill="1" applyBorder="1" applyAlignment="1">
      <alignment horizontal="right"/>
    </xf>
    <xf numFmtId="165" fontId="1" fillId="0" borderId="2" xfId="1" applyNumberFormat="1" applyFont="1" applyFill="1" applyBorder="1" applyAlignment="1">
      <alignment horizontal="right"/>
    </xf>
    <xf numFmtId="165" fontId="12" fillId="0" borderId="5" xfId="1" applyNumberFormat="1" applyFont="1" applyFill="1" applyBorder="1" applyAlignment="1">
      <alignment horizontal="right"/>
    </xf>
    <xf numFmtId="165" fontId="13" fillId="0" borderId="5" xfId="1" applyNumberFormat="1" applyFont="1" applyFill="1" applyBorder="1" applyAlignment="1">
      <alignment horizontal="right"/>
    </xf>
    <xf numFmtId="164" fontId="18" fillId="2" borderId="2" xfId="1" quotePrefix="1" applyNumberFormat="1" applyFont="1" applyFill="1" applyBorder="1" applyAlignment="1">
      <alignment horizontal="right"/>
    </xf>
    <xf numFmtId="164" fontId="20" fillId="2" borderId="0" xfId="1" quotePrefix="1" applyNumberFormat="1" applyFont="1" applyFill="1" applyBorder="1" applyAlignment="1">
      <alignment horizontal="right"/>
    </xf>
    <xf numFmtId="166" fontId="0" fillId="0" borderId="5" xfId="2" applyNumberFormat="1" applyFont="1" applyFill="1" applyBorder="1" applyAlignment="1">
      <alignment horizontal="right"/>
    </xf>
    <xf numFmtId="9" fontId="0" fillId="0" borderId="5" xfId="2" applyFont="1" applyFill="1" applyBorder="1" applyAlignment="1">
      <alignment horizontal="right"/>
    </xf>
    <xf numFmtId="9" fontId="8" fillId="0" borderId="5" xfId="2" applyFont="1" applyFill="1" applyBorder="1" applyAlignment="1">
      <alignment horizontal="right"/>
    </xf>
    <xf numFmtId="0" fontId="0" fillId="0" borderId="0" xfId="0" applyFill="1" applyAlignment="1">
      <alignment horizontal="right"/>
    </xf>
    <xf numFmtId="10" fontId="0" fillId="0" borderId="5" xfId="2" applyNumberFormat="1" applyFont="1" applyFill="1" applyBorder="1" applyAlignment="1">
      <alignment horizontal="right"/>
    </xf>
    <xf numFmtId="9" fontId="0" fillId="0" borderId="0" xfId="2" applyFont="1" applyFill="1" applyBorder="1" applyAlignment="1">
      <alignment horizontal="right"/>
    </xf>
    <xf numFmtId="0" fontId="0" fillId="0" borderId="0" xfId="0" applyFont="1" applyFill="1" applyBorder="1" applyAlignment="1">
      <alignment horizontal="left"/>
    </xf>
    <xf numFmtId="0" fontId="2" fillId="0" borderId="14" xfId="0" applyFont="1" applyFill="1" applyBorder="1"/>
    <xf numFmtId="0" fontId="0" fillId="0" borderId="3" xfId="0" applyFont="1" applyFill="1" applyBorder="1" applyAlignment="1">
      <alignment horizontal="left"/>
    </xf>
    <xf numFmtId="165" fontId="1" fillId="0" borderId="5" xfId="1" applyNumberFormat="1" applyFont="1" applyFill="1" applyBorder="1" applyAlignment="1">
      <alignment horizontal="right"/>
    </xf>
    <xf numFmtId="0" fontId="0" fillId="0" borderId="0" xfId="0"/>
    <xf numFmtId="165" fontId="1" fillId="0" borderId="0" xfId="1" applyNumberFormat="1" applyFont="1" applyBorder="1" applyAlignment="1">
      <alignment horizontal="right"/>
    </xf>
    <xf numFmtId="9" fontId="8" fillId="0" borderId="0" xfId="2" applyFont="1" applyBorder="1" applyAlignment="1">
      <alignment horizontal="right"/>
    </xf>
    <xf numFmtId="165" fontId="11" fillId="0" borderId="0" xfId="1" applyNumberFormat="1" applyFont="1" applyBorder="1" applyAlignment="1">
      <alignment horizontal="right"/>
    </xf>
    <xf numFmtId="165" fontId="11" fillId="0" borderId="0" xfId="1" applyNumberFormat="1" applyFont="1" applyFill="1" applyBorder="1" applyAlignment="1">
      <alignment horizontal="right"/>
    </xf>
    <xf numFmtId="9" fontId="1" fillId="0" borderId="0" xfId="2" applyFont="1" applyBorder="1" applyAlignment="1">
      <alignment horizontal="right"/>
    </xf>
    <xf numFmtId="0" fontId="0" fillId="0" borderId="0" xfId="0"/>
    <xf numFmtId="164" fontId="3" fillId="0" borderId="0" xfId="1" quotePrefix="1" applyNumberFormat="1" applyFont="1" applyBorder="1" applyAlignment="1">
      <alignment horizontal="right"/>
    </xf>
    <xf numFmtId="164" fontId="3" fillId="0" borderId="0" xfId="1" quotePrefix="1" applyNumberFormat="1" applyFont="1" applyFill="1" applyBorder="1" applyAlignment="1">
      <alignment horizontal="right"/>
    </xf>
    <xf numFmtId="0" fontId="0" fillId="0" borderId="0" xfId="0" applyFont="1" applyBorder="1" applyAlignment="1">
      <alignment horizontal="left"/>
    </xf>
    <xf numFmtId="9" fontId="2" fillId="0" borderId="2" xfId="2" quotePrefix="1" applyFont="1" applyFill="1" applyBorder="1" applyAlignment="1">
      <alignment horizontal="right"/>
    </xf>
    <xf numFmtId="0" fontId="0" fillId="0" borderId="0" xfId="0"/>
    <xf numFmtId="0" fontId="2" fillId="0" borderId="0" xfId="0" applyFont="1"/>
    <xf numFmtId="165" fontId="5" fillId="0" borderId="6" xfId="1" applyNumberFormat="1" applyFont="1" applyFill="1" applyBorder="1" applyAlignment="1">
      <alignment horizontal="right"/>
    </xf>
    <xf numFmtId="164" fontId="65" fillId="3" borderId="2" xfId="1" quotePrefix="1" applyNumberFormat="1" applyFont="1" applyFill="1" applyBorder="1" applyAlignment="1">
      <alignment horizontal="right"/>
    </xf>
    <xf numFmtId="164" fontId="65" fillId="3" borderId="11" xfId="1" quotePrefix="1" applyNumberFormat="1" applyFont="1" applyFill="1" applyBorder="1" applyAlignment="1">
      <alignment horizontal="right"/>
    </xf>
    <xf numFmtId="164" fontId="66" fillId="3" borderId="0" xfId="1" quotePrefix="1" applyNumberFormat="1" applyFont="1" applyFill="1" applyBorder="1" applyAlignment="1">
      <alignment horizontal="right"/>
    </xf>
    <xf numFmtId="164" fontId="66" fillId="3" borderId="4" xfId="1" quotePrefix="1" applyNumberFormat="1" applyFont="1" applyFill="1" applyBorder="1" applyAlignment="1">
      <alignment horizontal="right"/>
    </xf>
    <xf numFmtId="164" fontId="11" fillId="0" borderId="0" xfId="1" applyNumberFormat="1" applyFont="1" applyAlignment="1">
      <alignment horizontal="right"/>
    </xf>
    <xf numFmtId="166" fontId="0" fillId="10" borderId="0" xfId="2" applyNumberFormat="1" applyFont="1" applyFill="1" applyBorder="1" applyAlignment="1">
      <alignment horizontal="right"/>
    </xf>
    <xf numFmtId="9" fontId="0" fillId="10" borderId="0" xfId="2" applyNumberFormat="1" applyFont="1" applyFill="1" applyBorder="1" applyAlignment="1">
      <alignment horizontal="right"/>
    </xf>
    <xf numFmtId="9" fontId="1" fillId="10" borderId="0" xfId="2" quotePrefix="1" applyFont="1" applyFill="1" applyBorder="1" applyAlignment="1">
      <alignment horizontal="right"/>
    </xf>
    <xf numFmtId="166" fontId="0" fillId="10" borderId="4" xfId="2" applyNumberFormat="1" applyFont="1" applyFill="1" applyBorder="1" applyAlignment="1">
      <alignment horizontal="right"/>
    </xf>
    <xf numFmtId="43" fontId="0" fillId="10" borderId="4" xfId="1" applyNumberFormat="1" applyFont="1" applyFill="1" applyBorder="1" applyAlignment="1">
      <alignment horizontal="right"/>
    </xf>
    <xf numFmtId="166" fontId="0" fillId="10" borderId="4" xfId="1" applyNumberFormat="1" applyFont="1" applyFill="1" applyBorder="1" applyAlignment="1">
      <alignment horizontal="right"/>
    </xf>
    <xf numFmtId="164" fontId="0" fillId="0" borderId="0" xfId="1" applyNumberFormat="1" applyFont="1" applyFill="1" applyBorder="1" applyAlignment="1">
      <alignment horizontal="right"/>
    </xf>
    <xf numFmtId="165" fontId="0" fillId="10" borderId="0" xfId="1" applyNumberFormat="1" applyFont="1" applyFill="1" applyBorder="1" applyAlignment="1">
      <alignment horizontal="right"/>
    </xf>
    <xf numFmtId="43" fontId="0" fillId="0" borderId="0" xfId="1" applyFont="1" applyFill="1" applyAlignment="1">
      <alignment horizontal="left"/>
    </xf>
    <xf numFmtId="165" fontId="0" fillId="0" borderId="0" xfId="1" applyNumberFormat="1" applyFont="1" applyAlignment="1">
      <alignment horizontal="right"/>
    </xf>
    <xf numFmtId="165" fontId="0" fillId="0" borderId="0" xfId="1" applyNumberFormat="1" applyFont="1" applyFill="1" applyAlignment="1">
      <alignment horizontal="right"/>
    </xf>
    <xf numFmtId="7" fontId="2" fillId="0" borderId="15" xfId="1" applyNumberFormat="1" applyFont="1" applyBorder="1" applyAlignment="1">
      <alignment horizontal="right"/>
    </xf>
    <xf numFmtId="7" fontId="2" fillId="0" borderId="4" xfId="1" applyNumberFormat="1" applyFont="1" applyBorder="1" applyAlignment="1">
      <alignment horizontal="right"/>
    </xf>
    <xf numFmtId="225" fontId="0" fillId="0" borderId="4" xfId="2" applyNumberFormat="1" applyFont="1" applyFill="1" applyBorder="1" applyAlignment="1">
      <alignment horizontal="right"/>
    </xf>
    <xf numFmtId="225" fontId="0" fillId="0" borderId="4" xfId="1" applyNumberFormat="1" applyFont="1" applyFill="1" applyBorder="1" applyAlignment="1">
      <alignment horizontal="right"/>
    </xf>
    <xf numFmtId="225" fontId="0" fillId="10" borderId="4" xfId="1" applyNumberFormat="1" applyFont="1" applyFill="1" applyBorder="1" applyAlignment="1">
      <alignment horizontal="right"/>
    </xf>
    <xf numFmtId="9" fontId="0" fillId="0" borderId="0" xfId="2" applyNumberFormat="1" applyFont="1" applyAlignment="1">
      <alignment horizontal="right"/>
    </xf>
    <xf numFmtId="0" fontId="68" fillId="0" borderId="0" xfId="0" applyFont="1"/>
    <xf numFmtId="0" fontId="69" fillId="0" borderId="0" xfId="329" applyAlignment="1">
      <alignment horizontal="right"/>
    </xf>
    <xf numFmtId="0" fontId="0" fillId="0" borderId="3" xfId="0" applyFont="1" applyFill="1" applyBorder="1" applyAlignment="1">
      <alignment horizontal="left"/>
    </xf>
    <xf numFmtId="0" fontId="0" fillId="0" borderId="0" xfId="0" applyFont="1" applyFill="1" applyBorder="1" applyAlignment="1">
      <alignment horizontal="left"/>
    </xf>
    <xf numFmtId="10" fontId="0" fillId="0" borderId="0" xfId="2" applyNumberFormat="1" applyFont="1" applyFill="1" applyBorder="1" applyAlignment="1">
      <alignment horizontal="right"/>
    </xf>
    <xf numFmtId="165" fontId="8" fillId="0" borderId="0" xfId="1" applyNumberFormat="1" applyFont="1" applyFill="1" applyBorder="1" applyAlignment="1">
      <alignment horizontal="right"/>
    </xf>
    <xf numFmtId="166" fontId="1" fillId="0" borderId="0" xfId="2" quotePrefix="1" applyNumberFormat="1" applyFont="1" applyFill="1" applyBorder="1" applyAlignment="1">
      <alignment horizontal="right"/>
    </xf>
    <xf numFmtId="166" fontId="1" fillId="0" borderId="5" xfId="2" quotePrefix="1" applyNumberFormat="1" applyFont="1" applyBorder="1" applyAlignment="1">
      <alignment horizontal="right"/>
    </xf>
    <xf numFmtId="166" fontId="1" fillId="10" borderId="0" xfId="2" quotePrefix="1" applyNumberFormat="1" applyFont="1" applyFill="1" applyBorder="1" applyAlignment="1">
      <alignment horizontal="right"/>
    </xf>
    <xf numFmtId="164" fontId="4" fillId="0" borderId="5" xfId="1" quotePrefix="1" applyNumberFormat="1" applyFont="1" applyFill="1" applyBorder="1" applyAlignment="1">
      <alignment horizontal="right"/>
    </xf>
    <xf numFmtId="165" fontId="4" fillId="0" borderId="3" xfId="1" applyNumberFormat="1" applyFont="1" applyFill="1" applyBorder="1" applyAlignment="1">
      <alignment horizontal="right"/>
    </xf>
    <xf numFmtId="165" fontId="4" fillId="0" borderId="0" xfId="1" applyNumberFormat="1" applyFont="1" applyFill="1" applyBorder="1" applyAlignment="1">
      <alignment horizontal="right"/>
    </xf>
    <xf numFmtId="165" fontId="4" fillId="0" borderId="4" xfId="1" applyNumberFormat="1" applyFont="1" applyFill="1" applyBorder="1" applyAlignment="1">
      <alignment horizontal="right"/>
    </xf>
    <xf numFmtId="165" fontId="4" fillId="0" borderId="5" xfId="1" applyNumberFormat="1" applyFont="1" applyFill="1" applyBorder="1" applyAlignment="1">
      <alignment horizontal="right"/>
    </xf>
    <xf numFmtId="165" fontId="12" fillId="0" borderId="0" xfId="1" applyNumberFormat="1" applyFont="1" applyBorder="1" applyAlignment="1">
      <alignment horizontal="right"/>
    </xf>
    <xf numFmtId="165" fontId="2" fillId="0" borderId="32" xfId="1" quotePrefix="1" applyNumberFormat="1" applyFont="1" applyBorder="1" applyAlignment="1">
      <alignment horizontal="right"/>
    </xf>
    <xf numFmtId="165" fontId="2" fillId="0" borderId="31" xfId="1" quotePrefix="1" applyNumberFormat="1" applyFont="1" applyBorder="1" applyAlignment="1">
      <alignment horizontal="right"/>
    </xf>
    <xf numFmtId="165" fontId="4" fillId="0" borderId="0" xfId="1" quotePrefix="1" applyNumberFormat="1" applyFont="1" applyBorder="1" applyAlignment="1">
      <alignment horizontal="right"/>
    </xf>
    <xf numFmtId="165" fontId="4" fillId="0" borderId="5" xfId="1" quotePrefix="1" applyNumberFormat="1" applyFont="1" applyBorder="1" applyAlignment="1">
      <alignment horizontal="right"/>
    </xf>
    <xf numFmtId="165" fontId="4" fillId="0" borderId="0" xfId="1" quotePrefix="1" applyNumberFormat="1" applyFont="1" applyFill="1" applyBorder="1" applyAlignment="1">
      <alignment horizontal="right"/>
    </xf>
    <xf numFmtId="164" fontId="3" fillId="0" borderId="33" xfId="1" quotePrefix="1" applyNumberFormat="1" applyFont="1" applyBorder="1" applyAlignment="1">
      <alignment horizontal="right"/>
    </xf>
    <xf numFmtId="164" fontId="3" fillId="0" borderId="33" xfId="1" quotePrefix="1" applyNumberFormat="1" applyFont="1" applyFill="1" applyBorder="1" applyAlignment="1">
      <alignment horizontal="right"/>
    </xf>
    <xf numFmtId="164" fontId="3" fillId="0" borderId="34" xfId="1" quotePrefix="1" applyNumberFormat="1" applyFont="1" applyFill="1" applyBorder="1" applyAlignment="1">
      <alignment horizontal="right"/>
    </xf>
    <xf numFmtId="166" fontId="0" fillId="0" borderId="33" xfId="2" applyNumberFormat="1" applyFont="1" applyFill="1" applyBorder="1" applyAlignment="1">
      <alignment horizontal="right"/>
    </xf>
    <xf numFmtId="9" fontId="0" fillId="0" borderId="34" xfId="2" applyFont="1" applyFill="1" applyBorder="1" applyAlignment="1">
      <alignment horizontal="right"/>
    </xf>
    <xf numFmtId="5" fontId="2" fillId="0" borderId="11" xfId="1" applyNumberFormat="1" applyFont="1" applyBorder="1" applyAlignment="1">
      <alignment horizontal="right"/>
    </xf>
    <xf numFmtId="5" fontId="9" fillId="0" borderId="4" xfId="1" applyNumberFormat="1" applyFont="1" applyBorder="1" applyAlignment="1">
      <alignment horizontal="right"/>
    </xf>
    <xf numFmtId="164" fontId="0" fillId="0" borderId="5" xfId="1" applyNumberFormat="1" applyFont="1" applyFill="1" applyBorder="1" applyAlignment="1">
      <alignment horizontal="right"/>
    </xf>
    <xf numFmtId="20" fontId="0" fillId="0" borderId="0" xfId="1" applyNumberFormat="1" applyFont="1" applyFill="1" applyAlignment="1">
      <alignment horizontal="right"/>
    </xf>
    <xf numFmtId="43" fontId="4" fillId="10" borderId="4" xfId="1" quotePrefix="1" applyNumberFormat="1" applyFont="1" applyFill="1" applyBorder="1" applyAlignment="1">
      <alignment horizontal="right"/>
    </xf>
    <xf numFmtId="43" fontId="4" fillId="0" borderId="4" xfId="1" applyNumberFormat="1" applyFont="1" applyFill="1" applyBorder="1" applyAlignment="1">
      <alignment horizontal="right"/>
    </xf>
    <xf numFmtId="167" fontId="0" fillId="0" borderId="0" xfId="1" applyNumberFormat="1" applyFont="1" applyBorder="1" applyAlignment="1">
      <alignment horizontal="right"/>
    </xf>
    <xf numFmtId="0" fontId="0" fillId="0" borderId="3" xfId="0" applyFont="1" applyBorder="1" applyAlignment="1">
      <alignment horizontal="left"/>
    </xf>
    <xf numFmtId="0" fontId="0" fillId="0" borderId="0" xfId="0" applyFont="1" applyBorder="1" applyAlignment="1">
      <alignment horizontal="left"/>
    </xf>
    <xf numFmtId="9" fontId="0" fillId="0" borderId="0" xfId="2" applyFont="1" applyAlignment="1">
      <alignment horizontal="right"/>
    </xf>
    <xf numFmtId="0" fontId="0" fillId="0" borderId="3" xfId="0" applyFont="1" applyBorder="1" applyAlignment="1">
      <alignment horizontal="left"/>
    </xf>
    <xf numFmtId="0" fontId="9" fillId="0" borderId="27" xfId="0" applyFont="1" applyFill="1" applyBorder="1" applyAlignment="1">
      <alignment horizontal="left"/>
    </xf>
    <xf numFmtId="165" fontId="1" fillId="0" borderId="27" xfId="1" applyNumberFormat="1" applyFont="1" applyBorder="1" applyAlignment="1">
      <alignment horizontal="right"/>
    </xf>
    <xf numFmtId="165" fontId="1" fillId="0" borderId="33" xfId="1" applyNumberFormat="1" applyFont="1" applyBorder="1" applyAlignment="1">
      <alignment horizontal="right"/>
    </xf>
    <xf numFmtId="165" fontId="1" fillId="0" borderId="34" xfId="1" applyNumberFormat="1" applyFont="1" applyBorder="1" applyAlignment="1">
      <alignment horizontal="right"/>
    </xf>
    <xf numFmtId="43" fontId="1" fillId="0" borderId="6" xfId="1" applyFont="1" applyBorder="1" applyAlignment="1">
      <alignment horizontal="right"/>
    </xf>
    <xf numFmtId="43" fontId="1" fillId="0" borderId="7" xfId="1" applyFont="1" applyBorder="1" applyAlignment="1">
      <alignment horizontal="right"/>
    </xf>
    <xf numFmtId="43" fontId="1" fillId="0" borderId="10" xfId="1" applyFont="1" applyBorder="1" applyAlignment="1">
      <alignment horizontal="right"/>
    </xf>
    <xf numFmtId="43" fontId="1" fillId="0" borderId="8" xfId="1" applyFont="1" applyBorder="1" applyAlignment="1">
      <alignment horizontal="right"/>
    </xf>
    <xf numFmtId="43" fontId="1" fillId="0" borderId="0" xfId="1" applyNumberFormat="1" applyFont="1" applyBorder="1" applyAlignment="1">
      <alignment horizontal="right"/>
    </xf>
    <xf numFmtId="43" fontId="1" fillId="0" borderId="3" xfId="1" applyNumberFormat="1" applyFont="1" applyBorder="1" applyAlignment="1">
      <alignment horizontal="right"/>
    </xf>
    <xf numFmtId="43" fontId="1" fillId="0" borderId="5" xfId="1" applyNumberFormat="1" applyFont="1" applyBorder="1" applyAlignment="1">
      <alignment horizontal="right"/>
    </xf>
    <xf numFmtId="0" fontId="0" fillId="0" borderId="33" xfId="0" applyFont="1" applyFill="1" applyBorder="1" applyAlignment="1">
      <alignment horizontal="left"/>
    </xf>
    <xf numFmtId="165" fontId="1" fillId="10" borderId="0" xfId="1" applyNumberFormat="1" applyFont="1" applyFill="1" applyBorder="1" applyAlignment="1">
      <alignment horizontal="right"/>
    </xf>
    <xf numFmtId="9" fontId="1" fillId="10" borderId="0" xfId="2" applyFont="1" applyFill="1" applyBorder="1" applyAlignment="1">
      <alignment horizontal="right"/>
    </xf>
    <xf numFmtId="9" fontId="1" fillId="10" borderId="3" xfId="2" applyFont="1" applyFill="1" applyBorder="1" applyAlignment="1">
      <alignment horizontal="right"/>
    </xf>
    <xf numFmtId="165" fontId="1" fillId="10" borderId="3" xfId="1" applyNumberFormat="1" applyFont="1" applyFill="1" applyBorder="1" applyAlignment="1">
      <alignment horizontal="right"/>
    </xf>
    <xf numFmtId="165" fontId="1" fillId="10" borderId="4" xfId="1" applyNumberFormat="1" applyFont="1" applyFill="1" applyBorder="1" applyAlignment="1">
      <alignment horizontal="right"/>
    </xf>
    <xf numFmtId="9" fontId="1" fillId="10" borderId="4" xfId="2" applyFont="1" applyFill="1" applyBorder="1" applyAlignment="1">
      <alignment horizontal="right"/>
    </xf>
    <xf numFmtId="0" fontId="0" fillId="0" borderId="6" xfId="0" applyFont="1" applyFill="1" applyBorder="1" applyAlignment="1">
      <alignment horizontal="left"/>
    </xf>
    <xf numFmtId="0" fontId="0" fillId="0" borderId="7" xfId="0" applyFont="1" applyFill="1" applyBorder="1" applyAlignment="1">
      <alignment horizontal="left"/>
    </xf>
    <xf numFmtId="164" fontId="11" fillId="0" borderId="0" xfId="1" applyNumberFormat="1" applyFont="1" applyFill="1" applyAlignment="1">
      <alignment horizontal="right"/>
    </xf>
    <xf numFmtId="167" fontId="0" fillId="0" borderId="0" xfId="1" applyNumberFormat="1" applyFont="1" applyAlignment="1">
      <alignment horizontal="right"/>
    </xf>
    <xf numFmtId="9" fontId="11" fillId="0" borderId="7" xfId="2" applyFont="1" applyBorder="1" applyAlignment="1">
      <alignment horizontal="right"/>
    </xf>
    <xf numFmtId="164" fontId="70" fillId="0" borderId="5" xfId="1" quotePrefix="1" applyNumberFormat="1" applyFont="1" applyFill="1" applyBorder="1" applyAlignment="1">
      <alignment horizontal="right"/>
    </xf>
    <xf numFmtId="0" fontId="11" fillId="0" borderId="0" xfId="0" applyFont="1"/>
    <xf numFmtId="164" fontId="11" fillId="0" borderId="0" xfId="1" quotePrefix="1" applyNumberFormat="1" applyFont="1" applyBorder="1" applyAlignment="1">
      <alignment horizontal="right"/>
    </xf>
    <xf numFmtId="164" fontId="11" fillId="10" borderId="0" xfId="1" quotePrefix="1" applyNumberFormat="1" applyFont="1" applyFill="1" applyBorder="1" applyAlignment="1">
      <alignment horizontal="right"/>
    </xf>
    <xf numFmtId="164" fontId="11" fillId="0" borderId="0" xfId="1" quotePrefix="1" applyNumberFormat="1" applyFont="1" applyFill="1" applyBorder="1" applyAlignment="1">
      <alignment horizontal="right"/>
    </xf>
    <xf numFmtId="164" fontId="11" fillId="0" borderId="5" xfId="1" quotePrefix="1" applyNumberFormat="1" applyFont="1" applyFill="1" applyBorder="1" applyAlignment="1">
      <alignment horizontal="right"/>
    </xf>
    <xf numFmtId="9" fontId="11" fillId="0" borderId="5" xfId="2" applyFont="1" applyBorder="1" applyAlignment="1">
      <alignment horizontal="right"/>
    </xf>
    <xf numFmtId="9" fontId="11" fillId="0" borderId="0" xfId="2" applyFont="1" applyBorder="1" applyAlignment="1">
      <alignment horizontal="right"/>
    </xf>
    <xf numFmtId="9" fontId="11" fillId="0" borderId="6" xfId="2" applyFont="1" applyBorder="1" applyAlignment="1">
      <alignment horizontal="right"/>
    </xf>
    <xf numFmtId="9" fontId="11" fillId="0" borderId="6" xfId="2" applyFont="1" applyFill="1" applyBorder="1" applyAlignment="1">
      <alignment horizontal="right"/>
    </xf>
    <xf numFmtId="9" fontId="11" fillId="0" borderId="10" xfId="2" applyFont="1" applyBorder="1" applyAlignment="1">
      <alignment horizontal="right"/>
    </xf>
    <xf numFmtId="9" fontId="11" fillId="10" borderId="0" xfId="2" applyFont="1" applyFill="1" applyBorder="1" applyAlignment="1">
      <alignment horizontal="right"/>
    </xf>
    <xf numFmtId="9" fontId="11" fillId="10" borderId="7" xfId="2" applyFont="1" applyFill="1" applyBorder="1" applyAlignment="1">
      <alignment horizontal="right"/>
    </xf>
    <xf numFmtId="9" fontId="11" fillId="10" borderId="10" xfId="2" applyFont="1" applyFill="1" applyBorder="1" applyAlignment="1">
      <alignment horizontal="right"/>
    </xf>
    <xf numFmtId="0" fontId="0" fillId="0" borderId="3" xfId="0" applyFont="1" applyFill="1" applyBorder="1" applyAlignment="1">
      <alignment horizontal="left"/>
    </xf>
    <xf numFmtId="0" fontId="19" fillId="2" borderId="3" xfId="0" applyFont="1" applyFill="1" applyBorder="1" applyAlignment="1">
      <alignment horizontal="left"/>
    </xf>
    <xf numFmtId="0" fontId="19" fillId="2" borderId="0" xfId="0" applyFont="1" applyFill="1" applyBorder="1" applyAlignment="1">
      <alignment horizontal="left"/>
    </xf>
    <xf numFmtId="0" fontId="0" fillId="0" borderId="6" xfId="0" applyFont="1" applyFill="1" applyBorder="1" applyAlignment="1">
      <alignment horizontal="left"/>
    </xf>
    <xf numFmtId="0" fontId="0" fillId="0" borderId="7"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3" xfId="0" applyFont="1" applyFill="1" applyBorder="1" applyAlignment="1">
      <alignment horizontal="left"/>
    </xf>
    <xf numFmtId="0" fontId="0" fillId="0" borderId="0" xfId="0" applyFont="1" applyFill="1" applyBorder="1" applyAlignment="1">
      <alignment horizontal="left"/>
    </xf>
    <xf numFmtId="0" fontId="0" fillId="0" borderId="0" xfId="0" applyFont="1" applyBorder="1" applyAlignment="1">
      <alignment horizontal="left"/>
    </xf>
    <xf numFmtId="0" fontId="0" fillId="0" borderId="14" xfId="0" applyFont="1" applyBorder="1" applyAlignment="1">
      <alignment horizontal="left"/>
    </xf>
    <xf numFmtId="0" fontId="0" fillId="0" borderId="15" xfId="0" applyFont="1" applyBorder="1" applyAlignment="1">
      <alignment horizontal="left"/>
    </xf>
    <xf numFmtId="43" fontId="2" fillId="0" borderId="7" xfId="1" applyNumberFormat="1" applyFont="1" applyFill="1" applyBorder="1" applyAlignment="1">
      <alignment horizontal="right"/>
    </xf>
    <xf numFmtId="43" fontId="11" fillId="0" borderId="5" xfId="1" applyNumberFormat="1" applyFont="1" applyFill="1" applyBorder="1" applyAlignment="1">
      <alignment horizontal="right"/>
    </xf>
    <xf numFmtId="43" fontId="11" fillId="0" borderId="3" xfId="1" applyNumberFormat="1" applyFont="1" applyFill="1" applyBorder="1" applyAlignment="1">
      <alignment horizontal="right"/>
    </xf>
    <xf numFmtId="43" fontId="7" fillId="0" borderId="7" xfId="1" applyNumberFormat="1" applyFont="1" applyFill="1" applyBorder="1" applyAlignment="1">
      <alignment horizontal="right"/>
    </xf>
    <xf numFmtId="9" fontId="1" fillId="0" borderId="6" xfId="2" applyFont="1" applyFill="1" applyBorder="1" applyAlignment="1">
      <alignment horizontal="right"/>
    </xf>
    <xf numFmtId="9" fontId="1" fillId="0" borderId="7" xfId="2" applyFont="1" applyFill="1" applyBorder="1" applyAlignment="1">
      <alignment horizontal="right"/>
    </xf>
    <xf numFmtId="9" fontId="1" fillId="0" borderId="10" xfId="2" applyFont="1" applyFill="1" applyBorder="1" applyAlignment="1">
      <alignment horizontal="right"/>
    </xf>
    <xf numFmtId="9" fontId="1" fillId="10" borderId="7" xfId="2" applyFont="1" applyFill="1" applyBorder="1" applyAlignment="1">
      <alignment horizontal="right"/>
    </xf>
    <xf numFmtId="9" fontId="1" fillId="10" borderId="10" xfId="2" applyFont="1" applyFill="1" applyBorder="1" applyAlignment="1">
      <alignment horizontal="right"/>
    </xf>
    <xf numFmtId="9" fontId="1" fillId="10" borderId="6" xfId="2" applyFont="1" applyFill="1" applyBorder="1" applyAlignment="1">
      <alignment horizontal="right"/>
    </xf>
    <xf numFmtId="9" fontId="1" fillId="0" borderId="8" xfId="2" applyFont="1" applyFill="1" applyBorder="1" applyAlignment="1">
      <alignment horizontal="right"/>
    </xf>
    <xf numFmtId="9" fontId="1" fillId="0" borderId="7" xfId="2" applyNumberFormat="1" applyFont="1" applyFill="1" applyBorder="1" applyAlignment="1">
      <alignment horizontal="right"/>
    </xf>
    <xf numFmtId="9" fontId="11" fillId="10" borderId="6" xfId="2" applyFont="1" applyFill="1" applyBorder="1" applyAlignment="1">
      <alignment horizontal="right"/>
    </xf>
    <xf numFmtId="9" fontId="11" fillId="0" borderId="8" xfId="2" applyFont="1" applyBorder="1" applyAlignment="1">
      <alignment horizontal="right"/>
    </xf>
    <xf numFmtId="164" fontId="0" fillId="0" borderId="0" xfId="1" applyNumberFormat="1" applyFont="1" applyFill="1" applyAlignment="1">
      <alignment horizontal="left"/>
    </xf>
    <xf numFmtId="9" fontId="1" fillId="0" borderId="0" xfId="2" quotePrefix="1" applyNumberFormat="1" applyFont="1" applyFill="1" applyBorder="1" applyAlignment="1">
      <alignment horizontal="right"/>
    </xf>
    <xf numFmtId="9" fontId="1" fillId="0" borderId="0" xfId="2" quotePrefix="1" applyNumberFormat="1" applyFont="1" applyBorder="1" applyAlignment="1">
      <alignment horizontal="right"/>
    </xf>
    <xf numFmtId="9" fontId="1" fillId="0" borderId="5" xfId="2" quotePrefix="1" applyNumberFormat="1" applyFont="1" applyBorder="1" applyAlignment="1">
      <alignment horizontal="right"/>
    </xf>
    <xf numFmtId="0" fontId="11" fillId="0" borderId="0" xfId="0" applyFont="1" applyFill="1"/>
    <xf numFmtId="0" fontId="0" fillId="0" borderId="27" xfId="0" applyFont="1" applyFill="1" applyBorder="1" applyAlignment="1">
      <alignment horizontal="left"/>
    </xf>
    <xf numFmtId="165" fontId="11" fillId="0" borderId="33" xfId="1" applyNumberFormat="1" applyFont="1" applyFill="1" applyBorder="1" applyAlignment="1">
      <alignment horizontal="right"/>
    </xf>
    <xf numFmtId="165" fontId="11" fillId="0" borderId="34" xfId="1" applyNumberFormat="1" applyFont="1" applyFill="1" applyBorder="1" applyAlignment="1">
      <alignment horizontal="right"/>
    </xf>
    <xf numFmtId="9" fontId="11" fillId="0" borderId="33" xfId="2" applyNumberFormat="1" applyFont="1" applyFill="1" applyBorder="1" applyAlignment="1">
      <alignment horizontal="right"/>
    </xf>
    <xf numFmtId="9" fontId="11" fillId="0" borderId="34" xfId="1" applyNumberFormat="1" applyFont="1" applyFill="1" applyBorder="1" applyAlignment="1">
      <alignment horizontal="right"/>
    </xf>
    <xf numFmtId="9" fontId="11" fillId="10" borderId="33" xfId="2" applyNumberFormat="1" applyFont="1" applyFill="1" applyBorder="1" applyAlignment="1">
      <alignment horizontal="right"/>
    </xf>
    <xf numFmtId="9" fontId="11" fillId="0" borderId="34" xfId="2" applyNumberFormat="1" applyFont="1" applyFill="1" applyBorder="1" applyAlignment="1">
      <alignment horizontal="right"/>
    </xf>
    <xf numFmtId="9" fontId="11" fillId="10" borderId="33" xfId="1" applyNumberFormat="1" applyFont="1" applyFill="1" applyBorder="1" applyAlignment="1">
      <alignment horizontal="right"/>
    </xf>
    <xf numFmtId="0" fontId="0" fillId="0" borderId="14" xfId="0" applyFont="1" applyFill="1" applyBorder="1" applyAlignment="1">
      <alignment horizontal="left"/>
    </xf>
    <xf numFmtId="9" fontId="11" fillId="0" borderId="32" xfId="2" applyNumberFormat="1" applyFont="1" applyFill="1" applyBorder="1" applyAlignment="1">
      <alignment horizontal="right"/>
    </xf>
    <xf numFmtId="9" fontId="11" fillId="0" borderId="31" xfId="1" applyNumberFormat="1" applyFont="1" applyFill="1" applyBorder="1" applyAlignment="1">
      <alignment horizontal="right"/>
    </xf>
    <xf numFmtId="9" fontId="11" fillId="10" borderId="32" xfId="2" applyNumberFormat="1" applyFont="1" applyFill="1" applyBorder="1" applyAlignment="1">
      <alignment horizontal="right"/>
    </xf>
    <xf numFmtId="9" fontId="11" fillId="0" borderId="31" xfId="2" applyNumberFormat="1" applyFont="1" applyFill="1" applyBorder="1" applyAlignment="1">
      <alignment horizontal="right"/>
    </xf>
    <xf numFmtId="9" fontId="11" fillId="10" borderId="32" xfId="1" applyNumberFormat="1" applyFont="1" applyFill="1" applyBorder="1" applyAlignment="1">
      <alignment horizontal="right"/>
    </xf>
    <xf numFmtId="164" fontId="13" fillId="0" borderId="5" xfId="1" quotePrefix="1" applyNumberFormat="1" applyFont="1" applyFill="1" applyBorder="1" applyAlignment="1">
      <alignment horizontal="right"/>
    </xf>
    <xf numFmtId="9" fontId="11" fillId="0" borderId="0" xfId="2" quotePrefix="1" applyFont="1" applyBorder="1" applyAlignment="1">
      <alignment horizontal="right"/>
    </xf>
    <xf numFmtId="9" fontId="11" fillId="10" borderId="0" xfId="2" quotePrefix="1" applyFont="1" applyFill="1" applyBorder="1" applyAlignment="1">
      <alignment horizontal="right"/>
    </xf>
    <xf numFmtId="9" fontId="11" fillId="0" borderId="32" xfId="2" quotePrefix="1" applyFont="1" applyBorder="1" applyAlignment="1">
      <alignment horizontal="right"/>
    </xf>
    <xf numFmtId="164" fontId="13" fillId="0" borderId="31" xfId="1" quotePrefix="1" applyNumberFormat="1" applyFont="1" applyFill="1" applyBorder="1" applyAlignment="1">
      <alignment horizontal="right"/>
    </xf>
    <xf numFmtId="9" fontId="11" fillId="10" borderId="32" xfId="2" quotePrefix="1" applyFont="1" applyFill="1" applyBorder="1" applyAlignment="1">
      <alignment horizontal="right"/>
    </xf>
    <xf numFmtId="165" fontId="11" fillId="0" borderId="0" xfId="1" quotePrefix="1" applyNumberFormat="1" applyFont="1" applyFill="1" applyBorder="1" applyAlignment="1">
      <alignment horizontal="right"/>
    </xf>
    <xf numFmtId="165" fontId="11" fillId="0" borderId="5" xfId="1" quotePrefix="1" applyNumberFormat="1" applyFont="1" applyFill="1" applyBorder="1" applyAlignment="1">
      <alignment horizontal="right"/>
    </xf>
    <xf numFmtId="165" fontId="11" fillId="0" borderId="5" xfId="1" quotePrefix="1" applyNumberFormat="1" applyFont="1" applyBorder="1" applyAlignment="1">
      <alignment horizontal="right"/>
    </xf>
    <xf numFmtId="43" fontId="11" fillId="0" borderId="0" xfId="1" quotePrefix="1" applyNumberFormat="1" applyFont="1" applyFill="1" applyBorder="1" applyAlignment="1">
      <alignment horizontal="right"/>
    </xf>
    <xf numFmtId="9" fontId="11" fillId="0" borderId="5" xfId="2" applyFont="1" applyFill="1" applyBorder="1" applyAlignment="1">
      <alignment horizontal="right"/>
    </xf>
    <xf numFmtId="165" fontId="70" fillId="0" borderId="0" xfId="1" applyNumberFormat="1" applyFont="1" applyFill="1" applyBorder="1" applyAlignment="1">
      <alignment horizontal="right"/>
    </xf>
    <xf numFmtId="165" fontId="70" fillId="0" borderId="5" xfId="1" applyNumberFormat="1" applyFont="1" applyFill="1" applyBorder="1" applyAlignment="1">
      <alignment horizontal="right"/>
    </xf>
    <xf numFmtId="0" fontId="0" fillId="0" borderId="27" xfId="0" applyFont="1" applyBorder="1" applyAlignment="1">
      <alignment horizontal="left"/>
    </xf>
    <xf numFmtId="0" fontId="0" fillId="0" borderId="28" xfId="0" applyFont="1" applyBorder="1" applyAlignment="1">
      <alignment horizontal="left"/>
    </xf>
    <xf numFmtId="165" fontId="12" fillId="0" borderId="32" xfId="1" applyNumberFormat="1" applyFont="1" applyFill="1" applyBorder="1" applyAlignment="1">
      <alignment horizontal="right"/>
    </xf>
    <xf numFmtId="165" fontId="12" fillId="0" borderId="31" xfId="1" applyNumberFormat="1" applyFont="1" applyFill="1" applyBorder="1" applyAlignment="1">
      <alignment horizontal="right"/>
    </xf>
    <xf numFmtId="165" fontId="12" fillId="10" borderId="32" xfId="1" applyNumberFormat="1" applyFont="1" applyFill="1" applyBorder="1" applyAlignment="1">
      <alignment horizontal="right"/>
    </xf>
    <xf numFmtId="43" fontId="8" fillId="0" borderId="0" xfId="1" applyNumberFormat="1" applyFont="1" applyFill="1" applyBorder="1" applyAlignment="1">
      <alignment horizontal="right"/>
    </xf>
    <xf numFmtId="165" fontId="6" fillId="0" borderId="0" xfId="1" applyNumberFormat="1" applyFont="1" applyFill="1" applyBorder="1" applyAlignment="1">
      <alignment horizontal="right"/>
    </xf>
    <xf numFmtId="9" fontId="0" fillId="0" borderId="34" xfId="2" applyFont="1" applyBorder="1" applyAlignment="1">
      <alignment horizontal="right"/>
    </xf>
    <xf numFmtId="166" fontId="0" fillId="10" borderId="33" xfId="2" applyNumberFormat="1" applyFont="1" applyFill="1" applyBorder="1" applyAlignment="1">
      <alignment horizontal="right"/>
    </xf>
    <xf numFmtId="167" fontId="0" fillId="0" borderId="0" xfId="1" applyNumberFormat="1" applyFont="1" applyFill="1"/>
    <xf numFmtId="0" fontId="11" fillId="0" borderId="0" xfId="0" applyFont="1" applyFill="1" applyAlignment="1">
      <alignment horizontal="left"/>
    </xf>
    <xf numFmtId="0" fontId="2" fillId="0" borderId="3" xfId="0" applyFont="1" applyFill="1" applyBorder="1" applyAlignment="1">
      <alignment horizontal="left"/>
    </xf>
    <xf numFmtId="165" fontId="11" fillId="10" borderId="0" xfId="1" applyNumberFormat="1" applyFont="1" applyFill="1" applyBorder="1" applyAlignment="1">
      <alignment horizontal="right"/>
    </xf>
    <xf numFmtId="5" fontId="2" fillId="0" borderId="4" xfId="1" applyNumberFormat="1" applyFont="1" applyBorder="1" applyAlignment="1">
      <alignment horizontal="right"/>
    </xf>
    <xf numFmtId="5" fontId="2" fillId="0" borderId="26" xfId="1" applyNumberFormat="1" applyFont="1" applyBorder="1" applyAlignment="1">
      <alignment horizontal="right"/>
    </xf>
    <xf numFmtId="0" fontId="0" fillId="0" borderId="1" xfId="0" applyFont="1" applyBorder="1"/>
    <xf numFmtId="9" fontId="0" fillId="10" borderId="11" xfId="1" applyNumberFormat="1" applyFont="1" applyFill="1" applyBorder="1" applyAlignment="1">
      <alignment horizontal="right"/>
    </xf>
    <xf numFmtId="9" fontId="0" fillId="10" borderId="4" xfId="2" applyFont="1" applyFill="1" applyBorder="1" applyAlignment="1">
      <alignment horizontal="right"/>
    </xf>
    <xf numFmtId="5" fontId="0" fillId="0" borderId="4" xfId="1" applyNumberFormat="1" applyFont="1" applyFill="1" applyBorder="1" applyAlignment="1">
      <alignment horizontal="right"/>
    </xf>
    <xf numFmtId="0" fontId="0" fillId="0" borderId="14" xfId="0" applyFont="1" applyFill="1" applyBorder="1"/>
    <xf numFmtId="6" fontId="0" fillId="0" borderId="15" xfId="0" applyNumberFormat="1" applyFont="1" applyBorder="1"/>
    <xf numFmtId="0" fontId="2" fillId="0" borderId="1" xfId="0" applyFont="1" applyFill="1" applyBorder="1" applyAlignment="1">
      <alignment horizontal="left"/>
    </xf>
    <xf numFmtId="0" fontId="2" fillId="0" borderId="25" xfId="0" applyFont="1" applyFill="1" applyBorder="1" applyAlignment="1">
      <alignment horizontal="left"/>
    </xf>
    <xf numFmtId="166" fontId="2" fillId="0" borderId="15" xfId="2" applyNumberFormat="1" applyFont="1" applyBorder="1" applyAlignment="1">
      <alignment horizontal="right"/>
    </xf>
    <xf numFmtId="165" fontId="2" fillId="0" borderId="15" xfId="1" applyNumberFormat="1" applyFont="1" applyBorder="1" applyAlignment="1">
      <alignment horizontal="right"/>
    </xf>
    <xf numFmtId="10" fontId="0" fillId="10" borderId="4" xfId="2" applyNumberFormat="1" applyFont="1" applyFill="1" applyBorder="1" applyAlignment="1">
      <alignment horizontal="right"/>
    </xf>
    <xf numFmtId="5" fontId="1" fillId="0" borderId="4" xfId="1" applyNumberFormat="1" applyFont="1" applyFill="1" applyBorder="1" applyAlignment="1">
      <alignment horizontal="right"/>
    </xf>
    <xf numFmtId="0" fontId="2" fillId="0" borderId="3" xfId="0" applyFont="1" applyBorder="1" applyAlignment="1">
      <alignment horizontal="left"/>
    </xf>
    <xf numFmtId="0" fontId="2" fillId="0" borderId="4" xfId="0" applyFont="1" applyBorder="1" applyAlignment="1">
      <alignment horizontal="left"/>
    </xf>
    <xf numFmtId="0" fontId="0" fillId="0" borderId="0" xfId="0" applyFont="1" applyFill="1" applyBorder="1" applyAlignment="1">
      <alignment horizontal="left"/>
    </xf>
    <xf numFmtId="0" fontId="0" fillId="0" borderId="0" xfId="0" applyFont="1" applyBorder="1" applyAlignment="1">
      <alignment horizontal="left"/>
    </xf>
    <xf numFmtId="165" fontId="70" fillId="0" borderId="3" xfId="1" applyNumberFormat="1" applyFont="1" applyFill="1" applyBorder="1" applyAlignment="1">
      <alignment horizontal="right"/>
    </xf>
    <xf numFmtId="165" fontId="70" fillId="0" borderId="4" xfId="1" applyNumberFormat="1" applyFont="1" applyFill="1" applyBorder="1" applyAlignment="1">
      <alignment horizontal="right"/>
    </xf>
    <xf numFmtId="165" fontId="73" fillId="0" borderId="0" xfId="1" applyNumberFormat="1" applyFont="1" applyFill="1" applyBorder="1" applyAlignment="1">
      <alignment horizontal="left"/>
    </xf>
    <xf numFmtId="0" fontId="2" fillId="0" borderId="0" xfId="0" applyFont="1" applyBorder="1" applyAlignment="1">
      <alignment horizontal="left"/>
    </xf>
    <xf numFmtId="0" fontId="2" fillId="0" borderId="32" xfId="0" applyFont="1" applyBorder="1" applyAlignment="1">
      <alignment horizontal="left"/>
    </xf>
    <xf numFmtId="0" fontId="9" fillId="0" borderId="0" xfId="0" applyFont="1" applyFill="1" applyBorder="1" applyAlignment="1">
      <alignment horizontal="left"/>
    </xf>
    <xf numFmtId="0" fontId="0" fillId="0" borderId="32" xfId="0" applyFont="1" applyFill="1" applyBorder="1" applyAlignment="1">
      <alignment horizontal="left"/>
    </xf>
    <xf numFmtId="9" fontId="11" fillId="0" borderId="3" xfId="2" quotePrefix="1" applyFont="1" applyBorder="1" applyAlignment="1">
      <alignment horizontal="right"/>
    </xf>
    <xf numFmtId="9" fontId="11" fillId="0" borderId="14" xfId="2" quotePrefix="1" applyFont="1" applyBorder="1" applyAlignment="1">
      <alignment horizontal="right"/>
    </xf>
    <xf numFmtId="165" fontId="11" fillId="0" borderId="3" xfId="1" quotePrefix="1" applyNumberFormat="1" applyFont="1" applyFill="1" applyBorder="1" applyAlignment="1">
      <alignment horizontal="right"/>
    </xf>
    <xf numFmtId="164" fontId="11" fillId="0" borderId="3" xfId="1" quotePrefix="1" applyNumberFormat="1" applyFont="1" applyBorder="1" applyAlignment="1">
      <alignment horizontal="right"/>
    </xf>
    <xf numFmtId="164" fontId="11" fillId="0" borderId="3" xfId="1" quotePrefix="1" applyNumberFormat="1" applyFont="1" applyFill="1" applyBorder="1" applyAlignment="1">
      <alignment horizontal="right"/>
    </xf>
    <xf numFmtId="165" fontId="11" fillId="0" borderId="3" xfId="1" applyNumberFormat="1" applyFont="1" applyBorder="1" applyAlignment="1">
      <alignment horizontal="right"/>
    </xf>
    <xf numFmtId="9" fontId="11" fillId="0" borderId="27" xfId="2" applyNumberFormat="1" applyFont="1" applyFill="1" applyBorder="1" applyAlignment="1">
      <alignment horizontal="right"/>
    </xf>
    <xf numFmtId="9" fontId="11" fillId="0" borderId="14" xfId="2" applyNumberFormat="1" applyFont="1" applyFill="1" applyBorder="1" applyAlignment="1">
      <alignment horizontal="right"/>
    </xf>
    <xf numFmtId="9" fontId="1" fillId="0" borderId="3" xfId="2" quotePrefix="1" applyNumberFormat="1" applyFont="1" applyFill="1" applyBorder="1" applyAlignment="1">
      <alignment horizontal="right"/>
    </xf>
    <xf numFmtId="9" fontId="11" fillId="0" borderId="3" xfId="2" applyFont="1" applyFill="1" applyBorder="1" applyAlignment="1">
      <alignment horizontal="right"/>
    </xf>
    <xf numFmtId="9" fontId="11" fillId="0" borderId="3" xfId="2" applyFont="1" applyBorder="1" applyAlignment="1">
      <alignment horizontal="right"/>
    </xf>
    <xf numFmtId="0" fontId="0" fillId="0" borderId="6" xfId="0" applyFill="1" applyBorder="1" applyAlignment="1">
      <alignment horizontal="left" vertical="top" wrapText="1"/>
    </xf>
    <xf numFmtId="0" fontId="0" fillId="0" borderId="10" xfId="0" applyFill="1" applyBorder="1" applyAlignment="1">
      <alignment horizontal="left" vertical="top" wrapText="1"/>
    </xf>
    <xf numFmtId="0" fontId="0" fillId="10" borderId="1" xfId="0" applyFont="1" applyFill="1" applyBorder="1" applyAlignment="1">
      <alignment horizontal="left"/>
    </xf>
    <xf numFmtId="0" fontId="0" fillId="10" borderId="11" xfId="0" applyFont="1" applyFill="1" applyBorder="1" applyAlignment="1">
      <alignment horizontal="left"/>
    </xf>
    <xf numFmtId="0" fontId="0" fillId="11" borderId="3" xfId="0" applyFont="1" applyFill="1" applyBorder="1" applyAlignment="1">
      <alignment horizontal="left"/>
    </xf>
    <xf numFmtId="0" fontId="0" fillId="11" borderId="4" xfId="0" applyFont="1" applyFill="1" applyBorder="1" applyAlignment="1">
      <alignment horizontal="left"/>
    </xf>
    <xf numFmtId="0" fontId="0" fillId="9" borderId="6" xfId="0" applyFont="1" applyFill="1" applyBorder="1" applyAlignment="1">
      <alignment horizontal="left"/>
    </xf>
    <xf numFmtId="0" fontId="0" fillId="9" borderId="10" xfId="0" applyFont="1" applyFill="1" applyBorder="1" applyAlignment="1">
      <alignment horizontal="left"/>
    </xf>
    <xf numFmtId="0" fontId="17" fillId="2" borderId="1" xfId="0" applyFont="1" applyFill="1" applyBorder="1" applyAlignment="1">
      <alignment horizontal="left"/>
    </xf>
    <xf numFmtId="0" fontId="17" fillId="2" borderId="2" xfId="0" applyFont="1" applyFill="1" applyBorder="1" applyAlignment="1">
      <alignment horizontal="left"/>
    </xf>
    <xf numFmtId="0" fontId="19" fillId="2" borderId="3" xfId="0" applyFont="1" applyFill="1" applyBorder="1" applyAlignment="1">
      <alignment horizontal="left"/>
    </xf>
    <xf numFmtId="0" fontId="19" fillId="2" borderId="0" xfId="0" applyFont="1" applyFill="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9" fillId="0" borderId="3" xfId="0" applyFont="1" applyBorder="1" applyAlignment="1">
      <alignment horizontal="left"/>
    </xf>
    <xf numFmtId="0" fontId="9" fillId="0" borderId="4" xfId="0" applyFont="1" applyBorder="1" applyAlignment="1">
      <alignment horizontal="left"/>
    </xf>
    <xf numFmtId="0" fontId="9" fillId="0" borderId="27" xfId="0" applyFont="1" applyBorder="1" applyAlignment="1">
      <alignment horizontal="left"/>
    </xf>
    <xf numFmtId="0" fontId="9" fillId="0" borderId="28" xfId="0" applyFont="1" applyBorder="1" applyAlignment="1">
      <alignment horizontal="left"/>
    </xf>
    <xf numFmtId="0" fontId="72" fillId="0" borderId="3" xfId="0" applyFont="1" applyBorder="1" applyAlignment="1">
      <alignment horizontal="left" vertical="top" wrapText="1"/>
    </xf>
    <xf numFmtId="0" fontId="72" fillId="0" borderId="4" xfId="0" applyFont="1" applyBorder="1" applyAlignment="1">
      <alignment horizontal="left" vertical="top" wrapText="1"/>
    </xf>
    <xf numFmtId="0" fontId="2" fillId="0" borderId="14" xfId="0" applyFont="1" applyBorder="1" applyAlignment="1">
      <alignment horizontal="left"/>
    </xf>
    <xf numFmtId="0" fontId="2" fillId="0" borderId="15" xfId="0" applyFont="1" applyBorder="1" applyAlignment="1">
      <alignment horizontal="left"/>
    </xf>
    <xf numFmtId="0" fontId="0" fillId="0" borderId="6" xfId="0" applyFont="1" applyFill="1" applyBorder="1" applyAlignment="1">
      <alignment horizontal="left"/>
    </xf>
    <xf numFmtId="0" fontId="0" fillId="0" borderId="10" xfId="0" applyFont="1" applyFill="1" applyBorder="1" applyAlignment="1">
      <alignment horizontal="left"/>
    </xf>
    <xf numFmtId="0" fontId="0" fillId="0" borderId="27" xfId="0" applyFont="1" applyBorder="1" applyAlignment="1">
      <alignment horizontal="left"/>
    </xf>
    <xf numFmtId="0" fontId="0" fillId="0" borderId="28" xfId="0" applyFont="1" applyBorder="1" applyAlignment="1">
      <alignment horizontal="left"/>
    </xf>
    <xf numFmtId="0" fontId="9" fillId="0" borderId="27" xfId="0" applyFont="1" applyFill="1" applyBorder="1" applyAlignment="1">
      <alignment horizontal="left"/>
    </xf>
    <xf numFmtId="0" fontId="9" fillId="0" borderId="28" xfId="0" applyFont="1" applyFill="1"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2" fillId="0" borderId="6" xfId="0" applyFont="1" applyBorder="1" applyAlignment="1">
      <alignment horizontal="left"/>
    </xf>
    <xf numFmtId="0" fontId="2" fillId="0" borderId="10" xfId="0" applyFont="1" applyBorder="1" applyAlignment="1">
      <alignment horizontal="left"/>
    </xf>
    <xf numFmtId="0" fontId="11" fillId="0" borderId="3" xfId="3" applyFont="1" applyBorder="1" applyAlignment="1">
      <alignment horizontal="left" vertical="top"/>
    </xf>
    <xf numFmtId="0" fontId="11" fillId="0" borderId="4" xfId="3" applyFont="1" applyBorder="1" applyAlignment="1">
      <alignment horizontal="left" vertical="top"/>
    </xf>
    <xf numFmtId="0" fontId="11" fillId="0" borderId="3" xfId="3" applyFont="1" applyFill="1" applyBorder="1" applyAlignment="1">
      <alignment horizontal="left" vertical="top"/>
    </xf>
    <xf numFmtId="0" fontId="11" fillId="0" borderId="4" xfId="3" applyFont="1" applyFill="1" applyBorder="1" applyAlignment="1">
      <alignment horizontal="left" vertical="top"/>
    </xf>
    <xf numFmtId="0" fontId="0" fillId="0" borderId="0" xfId="0" applyFont="1" applyFill="1" applyBorder="1" applyAlignment="1">
      <alignment horizontal="left"/>
    </xf>
    <xf numFmtId="0" fontId="0" fillId="0" borderId="0" xfId="0" applyFont="1" applyBorder="1" applyAlignment="1">
      <alignment horizontal="left"/>
    </xf>
    <xf numFmtId="0" fontId="9" fillId="0" borderId="0" xfId="0" applyFont="1" applyBorder="1" applyAlignment="1">
      <alignment horizontal="left"/>
    </xf>
    <xf numFmtId="0" fontId="2" fillId="0" borderId="0" xfId="0" applyFont="1" applyFill="1" applyBorder="1" applyAlignment="1">
      <alignment horizontal="left"/>
    </xf>
    <xf numFmtId="0" fontId="0" fillId="0" borderId="0" xfId="0" applyBorder="1" applyAlignment="1">
      <alignment horizontal="left"/>
    </xf>
    <xf numFmtId="0" fontId="2" fillId="0" borderId="0" xfId="0" applyFont="1" applyBorder="1" applyAlignment="1">
      <alignment horizontal="left"/>
    </xf>
    <xf numFmtId="0" fontId="17" fillId="2" borderId="11" xfId="0" applyFont="1" applyFill="1" applyBorder="1" applyAlignment="1">
      <alignment horizontal="left"/>
    </xf>
    <xf numFmtId="0" fontId="17" fillId="2" borderId="29" xfId="0" applyFont="1" applyFill="1" applyBorder="1" applyAlignment="1">
      <alignment horizontal="left"/>
    </xf>
    <xf numFmtId="0" fontId="17" fillId="2" borderId="30" xfId="0" applyFont="1" applyFill="1" applyBorder="1" applyAlignment="1">
      <alignment horizontal="left"/>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6" xfId="0" applyFont="1" applyBorder="1" applyAlignment="1">
      <alignment horizontal="left"/>
    </xf>
    <xf numFmtId="0" fontId="0" fillId="0" borderId="7" xfId="0" applyFont="1" applyBorder="1" applyAlignment="1">
      <alignment horizontal="left"/>
    </xf>
    <xf numFmtId="0" fontId="0" fillId="0" borderId="2" xfId="0" applyFont="1" applyFill="1" applyBorder="1" applyAlignment="1">
      <alignment horizontal="left"/>
    </xf>
  </cellXfs>
  <cellStyles count="330">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7B1-40DA-AF65-A59B5A4F6F80}"/>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1A1-432C-9629-C0B8399F17B9}"/>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3B3-4E7E-8C1B-5EC41782F9D8}"/>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58D-4E3E-9B28-09F3A256DAA2}"/>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236802</xdr:colOff>
      <xdr:row>64</xdr:row>
      <xdr:rowOff>0</xdr:rowOff>
    </xdr:from>
    <xdr:to>
      <xdr:col>6</xdr:col>
      <xdr:colOff>718343</xdr:colOff>
      <xdr:row>64</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121</xdr:row>
      <xdr:rowOff>0</xdr:rowOff>
    </xdr:from>
    <xdr:to>
      <xdr:col>6</xdr:col>
      <xdr:colOff>718343</xdr:colOff>
      <xdr:row>121</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176</xdr:row>
      <xdr:rowOff>0</xdr:rowOff>
    </xdr:from>
    <xdr:to>
      <xdr:col>6</xdr:col>
      <xdr:colOff>718343</xdr:colOff>
      <xdr:row>176</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34</xdr:row>
      <xdr:rowOff>0</xdr:rowOff>
    </xdr:from>
    <xdr:to>
      <xdr:col>6</xdr:col>
      <xdr:colOff>718343</xdr:colOff>
      <xdr:row>34</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236802</xdr:colOff>
      <xdr:row>101</xdr:row>
      <xdr:rowOff>0</xdr:rowOff>
    </xdr:from>
    <xdr:to>
      <xdr:col>6</xdr:col>
      <xdr:colOff>718343</xdr:colOff>
      <xdr:row>101</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BN251"/>
  <sheetViews>
    <sheetView showGridLines="0" tabSelected="1" zoomScaleNormal="100" workbookViewId="0">
      <selection activeCell="B2" sqref="B2:C2"/>
    </sheetView>
  </sheetViews>
  <sheetFormatPr defaultRowHeight="14.4" outlineLevelRow="1" outlineLevelCol="1" x14ac:dyDescent="0.3"/>
  <cols>
    <col min="1" max="1" width="1.6640625" customWidth="1"/>
    <col min="2" max="2" width="32.6640625" customWidth="1"/>
    <col min="3" max="3" width="17.88671875" style="50" customWidth="1"/>
    <col min="4" max="5" width="11.5546875" style="1" customWidth="1" outlineLevel="1"/>
    <col min="6" max="7" width="11.5546875" style="6" customWidth="1" outlineLevel="1"/>
    <col min="8" max="8" width="11.5546875" style="6" customWidth="1"/>
    <col min="9" max="10" width="11.5546875" style="1" customWidth="1" outlineLevel="1"/>
    <col min="11" max="12" width="11.5546875" style="6" customWidth="1" outlineLevel="1"/>
    <col min="13" max="13" width="11.5546875" style="6" customWidth="1"/>
    <col min="14" max="15" width="11.5546875" style="1" customWidth="1" outlineLevel="1"/>
    <col min="16" max="17" width="11.5546875" style="6" customWidth="1" outlineLevel="1"/>
    <col min="18" max="18" width="11.5546875" style="6" customWidth="1"/>
    <col min="19" max="20" width="11.5546875" style="1" customWidth="1" outlineLevel="1"/>
    <col min="21" max="22" width="11.5546875" style="6" customWidth="1" outlineLevel="1"/>
    <col min="23" max="23" width="11.5546875" style="6" customWidth="1"/>
    <col min="24" max="25" width="11.5546875" style="1" customWidth="1" outlineLevel="1"/>
    <col min="26" max="27" width="11.5546875" style="6" customWidth="1" outlineLevel="1"/>
    <col min="28" max="28" width="11.5546875" style="6" customWidth="1"/>
    <col min="29" max="30" width="11.5546875" style="1" customWidth="1" outlineLevel="1"/>
    <col min="31" max="32" width="11.5546875" style="6" customWidth="1" outlineLevel="1"/>
    <col min="33" max="33" width="11.5546875" style="6" customWidth="1"/>
    <col min="34" max="35" width="11.5546875" style="1" customWidth="1" outlineLevel="1"/>
    <col min="36" max="37" width="11.5546875" style="6" customWidth="1" outlineLevel="1"/>
    <col min="38" max="38" width="11.5546875" style="6" customWidth="1"/>
  </cols>
  <sheetData>
    <row r="1" spans="2:66" s="135" customFormat="1" ht="9" customHeight="1" x14ac:dyDescent="0.3">
      <c r="C1" s="50"/>
      <c r="D1" s="1"/>
      <c r="E1" s="1"/>
      <c r="F1" s="6"/>
      <c r="G1" s="6"/>
      <c r="H1" s="6"/>
      <c r="I1" s="1"/>
      <c r="J1" s="1"/>
      <c r="K1" s="6"/>
      <c r="L1" s="6"/>
      <c r="M1" s="6"/>
      <c r="N1" s="1"/>
      <c r="O1" s="1"/>
      <c r="P1" s="6"/>
      <c r="Q1" s="6"/>
      <c r="R1" s="6"/>
      <c r="S1" s="1"/>
      <c r="T1" s="1"/>
      <c r="U1" s="6"/>
      <c r="V1" s="6"/>
      <c r="W1" s="6"/>
      <c r="X1" s="1"/>
      <c r="Y1" s="1"/>
      <c r="Z1" s="6"/>
      <c r="AA1" s="6"/>
      <c r="AB1" s="6"/>
      <c r="AC1" s="1"/>
      <c r="AD1" s="1"/>
      <c r="AE1" s="6"/>
      <c r="AF1" s="6"/>
      <c r="AG1" s="6"/>
      <c r="AH1" s="1"/>
      <c r="AI1" s="1"/>
      <c r="AJ1" s="6"/>
      <c r="AK1" s="6"/>
      <c r="AL1" s="6"/>
    </row>
    <row r="2" spans="2:66" ht="45" customHeight="1" x14ac:dyDescent="0.3">
      <c r="B2" s="401" t="s">
        <v>149</v>
      </c>
      <c r="C2" s="402"/>
      <c r="K2" s="161"/>
    </row>
    <row r="3" spans="2:66" x14ac:dyDescent="0.3">
      <c r="B3" s="342" t="s">
        <v>218</v>
      </c>
      <c r="C3" s="343"/>
      <c r="D3" s="61"/>
      <c r="G3" s="152"/>
      <c r="H3" s="152"/>
    </row>
    <row r="4" spans="2:66" x14ac:dyDescent="0.3">
      <c r="B4" s="344" t="s">
        <v>219</v>
      </c>
      <c r="C4" s="345"/>
      <c r="D4" s="61"/>
      <c r="G4" s="152"/>
      <c r="H4" s="152"/>
      <c r="BN4" s="160" t="s">
        <v>150</v>
      </c>
    </row>
    <row r="5" spans="2:66" x14ac:dyDescent="0.3">
      <c r="B5" s="346" t="s">
        <v>220</v>
      </c>
      <c r="C5" s="347"/>
      <c r="D5" s="151"/>
      <c r="E5" s="61"/>
      <c r="F5" s="61"/>
      <c r="G5" s="152"/>
      <c r="H5" s="152"/>
      <c r="I5" s="152"/>
      <c r="J5" s="152"/>
      <c r="K5" s="152"/>
      <c r="L5" s="152"/>
      <c r="M5" s="61"/>
      <c r="N5" s="61"/>
      <c r="O5" s="61"/>
      <c r="P5" s="61"/>
      <c r="Q5" s="61"/>
      <c r="R5" s="61"/>
      <c r="S5" s="61"/>
      <c r="T5" s="61"/>
      <c r="U5" s="61"/>
      <c r="V5" s="61"/>
      <c r="W5" s="61"/>
      <c r="X5" s="61"/>
      <c r="Y5" s="61"/>
      <c r="Z5" s="61"/>
      <c r="AA5" s="61"/>
      <c r="AB5" s="61"/>
      <c r="AC5" s="61"/>
      <c r="AD5" s="61"/>
      <c r="AE5" s="61"/>
      <c r="AF5" s="61"/>
      <c r="AG5" s="61"/>
      <c r="AH5" s="61"/>
      <c r="AI5" s="61"/>
      <c r="AJ5" s="61"/>
      <c r="AK5" s="61"/>
      <c r="AL5" s="61"/>
    </row>
    <row r="6" spans="2:66" ht="14.4" customHeight="1" x14ac:dyDescent="0.3">
      <c r="B6" s="312" t="s">
        <v>140</v>
      </c>
      <c r="C6" s="185" t="e">
        <f>C194</f>
        <v>#VALUE!</v>
      </c>
      <c r="D6" s="61"/>
      <c r="E6" s="61"/>
      <c r="F6" s="61"/>
      <c r="G6" s="153"/>
      <c r="H6" s="153"/>
      <c r="I6" s="61"/>
      <c r="J6" s="61"/>
      <c r="K6" s="61"/>
      <c r="L6" s="82"/>
      <c r="M6" s="188"/>
      <c r="N6" s="61"/>
      <c r="O6" s="61"/>
      <c r="P6" s="61"/>
      <c r="Q6" s="61"/>
      <c r="R6" s="61"/>
      <c r="S6" s="61"/>
      <c r="T6" s="61"/>
      <c r="U6" s="61"/>
      <c r="V6" s="61"/>
      <c r="W6" s="61"/>
      <c r="X6" s="61"/>
      <c r="Y6" s="61"/>
      <c r="Z6" s="61"/>
      <c r="AA6" s="61"/>
      <c r="AB6" s="61"/>
      <c r="AC6" s="61"/>
      <c r="AD6" s="61"/>
      <c r="AE6" s="61"/>
      <c r="AF6" s="61"/>
      <c r="AG6" s="61"/>
      <c r="AH6" s="61"/>
      <c r="AI6" s="61"/>
      <c r="AJ6" s="61"/>
      <c r="AK6" s="61"/>
      <c r="AL6" s="61"/>
    </row>
    <row r="7" spans="2:66" ht="14.4" customHeight="1" x14ac:dyDescent="0.3">
      <c r="B7" s="302" t="s">
        <v>141</v>
      </c>
      <c r="C7" s="186" t="e">
        <f>C223</f>
        <v>#DIV/0!</v>
      </c>
      <c r="D7" s="61"/>
      <c r="E7" s="61"/>
      <c r="F7" s="61"/>
      <c r="G7" s="82"/>
      <c r="H7" s="82"/>
      <c r="I7" s="61"/>
      <c r="J7" s="61"/>
      <c r="K7" s="61"/>
      <c r="L7" s="82"/>
      <c r="M7" s="82"/>
      <c r="N7" s="82"/>
      <c r="O7" s="61"/>
      <c r="P7" s="61"/>
      <c r="Q7" s="61"/>
      <c r="R7" s="82"/>
      <c r="S7" s="82"/>
      <c r="T7" s="82"/>
      <c r="U7" s="61"/>
      <c r="V7" s="61"/>
      <c r="W7" s="61"/>
      <c r="X7" s="61"/>
      <c r="Y7" s="61"/>
      <c r="Z7" s="61"/>
      <c r="AA7" s="61"/>
      <c r="AB7" s="61"/>
      <c r="AC7" s="61"/>
      <c r="AD7" s="61"/>
      <c r="AE7" s="61"/>
      <c r="AF7" s="61"/>
      <c r="AG7" s="61"/>
      <c r="AH7" s="61"/>
      <c r="AI7" s="61"/>
      <c r="AJ7" s="61"/>
      <c r="AK7" s="61"/>
      <c r="AL7" s="61"/>
    </row>
    <row r="8" spans="2:66" ht="14.4" customHeight="1" x14ac:dyDescent="0.3">
      <c r="B8" s="302" t="s">
        <v>202</v>
      </c>
      <c r="C8" s="304" t="e">
        <f>(0.5*C6)+(0.5*C7)</f>
        <v>#VALUE!</v>
      </c>
      <c r="D8" s="61"/>
      <c r="E8" s="61"/>
      <c r="F8" s="159"/>
      <c r="G8" s="82"/>
      <c r="H8" s="117"/>
      <c r="I8" s="61"/>
      <c r="J8" s="61"/>
      <c r="K8" s="61"/>
      <c r="L8" s="82"/>
      <c r="M8" s="82"/>
      <c r="N8" s="61"/>
      <c r="O8" s="217"/>
      <c r="P8" s="61"/>
      <c r="Q8" s="61"/>
      <c r="R8" s="82"/>
      <c r="S8" s="82"/>
      <c r="T8" s="82"/>
      <c r="U8" s="61"/>
      <c r="V8" s="61"/>
      <c r="W8" s="61"/>
      <c r="X8" s="61"/>
      <c r="Y8" s="61"/>
      <c r="Z8" s="61"/>
      <c r="AA8" s="61"/>
      <c r="AB8" s="61"/>
      <c r="AC8" s="61"/>
      <c r="AD8" s="61"/>
      <c r="AE8" s="61"/>
      <c r="AF8" s="61"/>
      <c r="AG8" s="61"/>
      <c r="AH8" s="61"/>
      <c r="AI8" s="61"/>
      <c r="AJ8" s="61"/>
      <c r="AK8" s="61"/>
      <c r="AL8" s="61"/>
    </row>
    <row r="9" spans="2:66" s="135" customFormat="1" ht="14.4" customHeight="1" x14ac:dyDescent="0.3">
      <c r="B9" s="313" t="s">
        <v>204</v>
      </c>
      <c r="C9" s="305" t="e">
        <f>TEXT(C235,"$0")&amp;" to "&amp;TEXT(C234,"$0")</f>
        <v>#VALUE!</v>
      </c>
      <c r="D9" s="70"/>
      <c r="E9" s="61"/>
      <c r="F9" s="159"/>
      <c r="G9" s="82"/>
      <c r="H9" s="117"/>
      <c r="I9" s="61"/>
      <c r="J9" s="61"/>
      <c r="K9" s="61"/>
      <c r="L9" s="82"/>
      <c r="M9" s="82"/>
      <c r="N9" s="61"/>
      <c r="O9" s="217"/>
      <c r="P9" s="61"/>
      <c r="Q9" s="61"/>
      <c r="R9" s="82"/>
      <c r="S9" s="82"/>
      <c r="T9" s="82"/>
      <c r="U9" s="61"/>
      <c r="V9" s="61"/>
      <c r="W9" s="61"/>
      <c r="X9" s="61"/>
      <c r="Y9" s="61"/>
      <c r="Z9" s="61"/>
      <c r="AA9" s="61"/>
      <c r="AB9" s="61"/>
      <c r="AC9" s="61"/>
      <c r="AD9" s="61"/>
      <c r="AE9" s="61"/>
      <c r="AF9" s="61"/>
      <c r="AG9" s="61"/>
      <c r="AH9" s="61"/>
      <c r="AI9" s="61"/>
      <c r="AJ9" s="61"/>
      <c r="AK9" s="61"/>
      <c r="AL9" s="61"/>
    </row>
    <row r="10" spans="2:66" ht="3.75" customHeight="1" x14ac:dyDescent="0.3">
      <c r="C10" s="92"/>
      <c r="D10" s="80"/>
      <c r="E10" s="80"/>
      <c r="F10" s="80"/>
      <c r="G10" s="80"/>
      <c r="H10" s="81"/>
      <c r="I10" s="80"/>
      <c r="J10" s="80"/>
      <c r="K10" s="80"/>
      <c r="L10" s="82"/>
      <c r="M10" s="82"/>
      <c r="N10" s="80"/>
      <c r="O10" s="300"/>
      <c r="P10" s="80"/>
      <c r="Q10" s="82"/>
      <c r="R10" s="82"/>
      <c r="S10" s="80"/>
      <c r="T10" s="80"/>
      <c r="U10" s="80"/>
      <c r="V10" s="82"/>
      <c r="W10" s="61"/>
      <c r="X10" s="60"/>
      <c r="Y10" s="60"/>
      <c r="Z10" s="60"/>
      <c r="AA10" s="61"/>
      <c r="AB10" s="61"/>
      <c r="AC10" s="60"/>
      <c r="AD10" s="60"/>
      <c r="AE10" s="60"/>
      <c r="AF10" s="61"/>
      <c r="AG10" s="61"/>
      <c r="AH10" s="60"/>
      <c r="AI10" s="60"/>
      <c r="AJ10" s="60"/>
      <c r="AK10" s="61"/>
      <c r="AL10" s="61"/>
    </row>
    <row r="11" spans="2:66" ht="15.6" x14ac:dyDescent="0.3">
      <c r="B11" s="348" t="s">
        <v>221</v>
      </c>
      <c r="C11" s="349"/>
      <c r="D11" s="112" t="s">
        <v>65</v>
      </c>
      <c r="E11" s="112" t="s">
        <v>66</v>
      </c>
      <c r="F11" s="112" t="s">
        <v>67</v>
      </c>
      <c r="G11" s="112" t="s">
        <v>69</v>
      </c>
      <c r="H11" s="112" t="s">
        <v>69</v>
      </c>
      <c r="I11" s="112" t="s">
        <v>70</v>
      </c>
      <c r="J11" s="112" t="s">
        <v>71</v>
      </c>
      <c r="K11" s="112" t="s">
        <v>72</v>
      </c>
      <c r="L11" s="112" t="s">
        <v>68</v>
      </c>
      <c r="M11" s="112" t="s">
        <v>68</v>
      </c>
      <c r="N11" s="112" t="s">
        <v>73</v>
      </c>
      <c r="O11" s="112" t="s">
        <v>74</v>
      </c>
      <c r="P11" s="138" t="s">
        <v>75</v>
      </c>
      <c r="Q11" s="138" t="s">
        <v>76</v>
      </c>
      <c r="R11" s="138" t="s">
        <v>76</v>
      </c>
      <c r="S11" s="138" t="s">
        <v>77</v>
      </c>
      <c r="T11" s="138" t="s">
        <v>78</v>
      </c>
      <c r="U11" s="138" t="s">
        <v>79</v>
      </c>
      <c r="V11" s="138" t="s">
        <v>80</v>
      </c>
      <c r="W11" s="138" t="s">
        <v>80</v>
      </c>
      <c r="X11" s="138" t="s">
        <v>81</v>
      </c>
      <c r="Y11" s="138" t="s">
        <v>82</v>
      </c>
      <c r="Z11" s="138" t="s">
        <v>83</v>
      </c>
      <c r="AA11" s="138" t="s">
        <v>145</v>
      </c>
      <c r="AB11" s="138" t="s">
        <v>145</v>
      </c>
      <c r="AC11" s="138" t="s">
        <v>146</v>
      </c>
      <c r="AD11" s="138" t="s">
        <v>147</v>
      </c>
      <c r="AE11" s="138" t="s">
        <v>148</v>
      </c>
      <c r="AF11" s="138" t="s">
        <v>154</v>
      </c>
      <c r="AG11" s="138" t="s">
        <v>154</v>
      </c>
      <c r="AH11" s="138" t="s">
        <v>155</v>
      </c>
      <c r="AI11" s="138" t="s">
        <v>156</v>
      </c>
      <c r="AJ11" s="138" t="s">
        <v>157</v>
      </c>
      <c r="AK11" s="138" t="s">
        <v>259</v>
      </c>
      <c r="AL11" s="139" t="s">
        <v>259</v>
      </c>
    </row>
    <row r="12" spans="2:66" ht="16.2" x14ac:dyDescent="0.45">
      <c r="B12" s="350" t="s">
        <v>6</v>
      </c>
      <c r="C12" s="351"/>
      <c r="D12" s="113" t="s">
        <v>229</v>
      </c>
      <c r="E12" s="113" t="s">
        <v>230</v>
      </c>
      <c r="F12" s="113" t="s">
        <v>231</v>
      </c>
      <c r="G12" s="113" t="s">
        <v>232</v>
      </c>
      <c r="H12" s="113" t="s">
        <v>233</v>
      </c>
      <c r="I12" s="113" t="s">
        <v>234</v>
      </c>
      <c r="J12" s="113" t="s">
        <v>235</v>
      </c>
      <c r="K12" s="113" t="s">
        <v>236</v>
      </c>
      <c r="L12" s="113" t="s">
        <v>237</v>
      </c>
      <c r="M12" s="113" t="s">
        <v>238</v>
      </c>
      <c r="N12" s="113" t="s">
        <v>239</v>
      </c>
      <c r="O12" s="113" t="s">
        <v>240</v>
      </c>
      <c r="P12" s="140" t="s">
        <v>241</v>
      </c>
      <c r="Q12" s="140" t="s">
        <v>242</v>
      </c>
      <c r="R12" s="140" t="s">
        <v>243</v>
      </c>
      <c r="S12" s="140" t="s">
        <v>244</v>
      </c>
      <c r="T12" s="140" t="s">
        <v>245</v>
      </c>
      <c r="U12" s="140" t="s">
        <v>246</v>
      </c>
      <c r="V12" s="140" t="s">
        <v>247</v>
      </c>
      <c r="W12" s="140" t="s">
        <v>248</v>
      </c>
      <c r="X12" s="140" t="s">
        <v>249</v>
      </c>
      <c r="Y12" s="140" t="s">
        <v>250</v>
      </c>
      <c r="Z12" s="140" t="s">
        <v>251</v>
      </c>
      <c r="AA12" s="140" t="s">
        <v>252</v>
      </c>
      <c r="AB12" s="140" t="s">
        <v>253</v>
      </c>
      <c r="AC12" s="140" t="s">
        <v>254</v>
      </c>
      <c r="AD12" s="140" t="s">
        <v>255</v>
      </c>
      <c r="AE12" s="140" t="s">
        <v>256</v>
      </c>
      <c r="AF12" s="140" t="s">
        <v>257</v>
      </c>
      <c r="AG12" s="140" t="s">
        <v>258</v>
      </c>
      <c r="AH12" s="140" t="s">
        <v>260</v>
      </c>
      <c r="AI12" s="140" t="s">
        <v>261</v>
      </c>
      <c r="AJ12" s="140" t="s">
        <v>262</v>
      </c>
      <c r="AK12" s="140" t="s">
        <v>263</v>
      </c>
      <c r="AL12" s="141" t="s">
        <v>264</v>
      </c>
    </row>
    <row r="13" spans="2:66" x14ac:dyDescent="0.3">
      <c r="B13" s="358" t="s">
        <v>222</v>
      </c>
      <c r="C13" s="359"/>
      <c r="D13" s="43"/>
      <c r="E13" s="43"/>
      <c r="F13" s="128"/>
      <c r="G13" s="128"/>
      <c r="H13" s="44">
        <f>SUM(D13:G13)</f>
        <v>0</v>
      </c>
      <c r="I13" s="128"/>
      <c r="J13" s="128"/>
      <c r="K13" s="128"/>
      <c r="L13" s="128"/>
      <c r="M13" s="44">
        <f>SUM(I13:L13)</f>
        <v>0</v>
      </c>
      <c r="N13" s="128"/>
      <c r="O13" s="128"/>
      <c r="P13" s="324" t="s">
        <v>226</v>
      </c>
      <c r="Q13" s="128"/>
      <c r="R13" s="44"/>
      <c r="S13" s="128"/>
      <c r="T13" s="128"/>
      <c r="U13" s="128"/>
      <c r="V13" s="128"/>
      <c r="W13" s="44">
        <f>SUM(S13:V13)</f>
        <v>0</v>
      </c>
      <c r="X13" s="128"/>
      <c r="Y13" s="128"/>
      <c r="Z13" s="128"/>
      <c r="AA13" s="128"/>
      <c r="AB13" s="44">
        <f>SUM(X13:AA13)</f>
        <v>0</v>
      </c>
      <c r="AC13" s="128"/>
      <c r="AD13" s="128"/>
      <c r="AE13" s="128"/>
      <c r="AF13" s="128"/>
      <c r="AG13" s="44">
        <f>SUM(AC13:AF13)</f>
        <v>0</v>
      </c>
      <c r="AH13" s="128"/>
      <c r="AI13" s="128"/>
      <c r="AJ13" s="128"/>
      <c r="AK13" s="128"/>
      <c r="AL13" s="44">
        <f>SUM(AH13:AK13)</f>
        <v>0</v>
      </c>
    </row>
    <row r="14" spans="2:66" ht="17.25" customHeight="1" x14ac:dyDescent="0.45">
      <c r="B14" s="358" t="s">
        <v>63</v>
      </c>
      <c r="C14" s="359"/>
      <c r="D14" s="62"/>
      <c r="E14" s="62"/>
      <c r="F14" s="62"/>
      <c r="G14" s="62"/>
      <c r="H14" s="110">
        <f>SUM(D14:G14)</f>
        <v>0</v>
      </c>
      <c r="I14" s="62"/>
      <c r="J14" s="62"/>
      <c r="K14" s="62"/>
      <c r="L14" s="62"/>
      <c r="M14" s="110">
        <f>SUM(I14:L14)</f>
        <v>0</v>
      </c>
      <c r="N14" s="62"/>
      <c r="O14" s="62"/>
      <c r="P14" s="62" t="e">
        <f>-P13*(P48-1)</f>
        <v>#VALUE!</v>
      </c>
      <c r="Q14" s="62">
        <f>-Q13*(Q48-1)</f>
        <v>0</v>
      </c>
      <c r="R14" s="110" t="e">
        <f>SUM(N14:Q14)</f>
        <v>#VALUE!</v>
      </c>
      <c r="S14" s="62">
        <f>-S13*(S48-1)</f>
        <v>0</v>
      </c>
      <c r="T14" s="62">
        <f>-T13*(T48-1)</f>
        <v>0</v>
      </c>
      <c r="U14" s="62">
        <f>-U13*(U48-1)</f>
        <v>0</v>
      </c>
      <c r="V14" s="62">
        <f>-V13*(V48-1)</f>
        <v>0</v>
      </c>
      <c r="W14" s="110">
        <f>SUM(S14:V14)</f>
        <v>0</v>
      </c>
      <c r="X14" s="62">
        <f>-X13*(X48-1)</f>
        <v>0</v>
      </c>
      <c r="Y14" s="62">
        <f>-Y13*(Y48-1)</f>
        <v>0</v>
      </c>
      <c r="Z14" s="62">
        <f>-Z13*(Z48-1)</f>
        <v>0</v>
      </c>
      <c r="AA14" s="62">
        <f>-AA13*(AA48-1)</f>
        <v>0</v>
      </c>
      <c r="AB14" s="110">
        <f>SUM(X14:AA14)</f>
        <v>0</v>
      </c>
      <c r="AC14" s="62">
        <f>-AC13*(AC48-1)</f>
        <v>0</v>
      </c>
      <c r="AD14" s="62">
        <f>-AD13*(AD48-1)</f>
        <v>0</v>
      </c>
      <c r="AE14" s="62">
        <f>-AE13*(AE48-1)</f>
        <v>0</v>
      </c>
      <c r="AF14" s="62">
        <f>-AF13*(AF48-1)</f>
        <v>0</v>
      </c>
      <c r="AG14" s="110">
        <f>SUM(AC14:AF14)</f>
        <v>0</v>
      </c>
      <c r="AH14" s="62">
        <f>-AH13*(AH48-1)</f>
        <v>0</v>
      </c>
      <c r="AI14" s="62">
        <f>-AI13*(AI48-1)</f>
        <v>0</v>
      </c>
      <c r="AJ14" s="62">
        <f>-AJ13*(AJ48-1)</f>
        <v>0</v>
      </c>
      <c r="AK14" s="62">
        <f>-AK13*(AK48-1)</f>
        <v>0</v>
      </c>
      <c r="AL14" s="110">
        <f>SUM(AH14:AK14)</f>
        <v>0</v>
      </c>
    </row>
    <row r="15" spans="2:66" x14ac:dyDescent="0.3">
      <c r="B15" s="356" t="s">
        <v>0</v>
      </c>
      <c r="C15" s="357"/>
      <c r="D15" s="42">
        <f t="shared" ref="D15:J15" si="0">D13-D14</f>
        <v>0</v>
      </c>
      <c r="E15" s="42">
        <f t="shared" si="0"/>
        <v>0</v>
      </c>
      <c r="F15" s="42">
        <f t="shared" si="0"/>
        <v>0</v>
      </c>
      <c r="G15" s="42">
        <f t="shared" si="0"/>
        <v>0</v>
      </c>
      <c r="H15" s="111">
        <f t="shared" si="0"/>
        <v>0</v>
      </c>
      <c r="I15" s="42">
        <f t="shared" si="0"/>
        <v>0</v>
      </c>
      <c r="J15" s="42">
        <f t="shared" si="0"/>
        <v>0</v>
      </c>
      <c r="K15" s="42">
        <f t="shared" ref="K15:AL15" si="1">K13-K14</f>
        <v>0</v>
      </c>
      <c r="L15" s="42">
        <f t="shared" si="1"/>
        <v>0</v>
      </c>
      <c r="M15" s="111">
        <f t="shared" si="1"/>
        <v>0</v>
      </c>
      <c r="N15" s="42">
        <f t="shared" si="1"/>
        <v>0</v>
      </c>
      <c r="O15" s="42">
        <f t="shared" si="1"/>
        <v>0</v>
      </c>
      <c r="P15" s="42" t="e">
        <f t="shared" si="1"/>
        <v>#VALUE!</v>
      </c>
      <c r="Q15" s="42">
        <f t="shared" si="1"/>
        <v>0</v>
      </c>
      <c r="R15" s="111" t="e">
        <f t="shared" si="1"/>
        <v>#VALUE!</v>
      </c>
      <c r="S15" s="42">
        <f t="shared" si="1"/>
        <v>0</v>
      </c>
      <c r="T15" s="42">
        <f t="shared" si="1"/>
        <v>0</v>
      </c>
      <c r="U15" s="42">
        <f t="shared" si="1"/>
        <v>0</v>
      </c>
      <c r="V15" s="42">
        <f t="shared" si="1"/>
        <v>0</v>
      </c>
      <c r="W15" s="111">
        <f t="shared" si="1"/>
        <v>0</v>
      </c>
      <c r="X15" s="42">
        <f t="shared" si="1"/>
        <v>0</v>
      </c>
      <c r="Y15" s="42">
        <f t="shared" si="1"/>
        <v>0</v>
      </c>
      <c r="Z15" s="42">
        <f t="shared" si="1"/>
        <v>0</v>
      </c>
      <c r="AA15" s="42">
        <f t="shared" si="1"/>
        <v>0</v>
      </c>
      <c r="AB15" s="111">
        <f t="shared" si="1"/>
        <v>0</v>
      </c>
      <c r="AC15" s="42">
        <f t="shared" si="1"/>
        <v>0</v>
      </c>
      <c r="AD15" s="42">
        <f t="shared" si="1"/>
        <v>0</v>
      </c>
      <c r="AE15" s="42">
        <f t="shared" si="1"/>
        <v>0</v>
      </c>
      <c r="AF15" s="42">
        <f t="shared" si="1"/>
        <v>0</v>
      </c>
      <c r="AG15" s="111">
        <f t="shared" si="1"/>
        <v>0</v>
      </c>
      <c r="AH15" s="42">
        <f t="shared" si="1"/>
        <v>0</v>
      </c>
      <c r="AI15" s="42">
        <f t="shared" si="1"/>
        <v>0</v>
      </c>
      <c r="AJ15" s="42">
        <f t="shared" si="1"/>
        <v>0</v>
      </c>
      <c r="AK15" s="42">
        <f t="shared" si="1"/>
        <v>0</v>
      </c>
      <c r="AL15" s="111">
        <f t="shared" si="1"/>
        <v>0</v>
      </c>
    </row>
    <row r="16" spans="2:66" x14ac:dyDescent="0.3">
      <c r="B16" s="358" t="s">
        <v>223</v>
      </c>
      <c r="C16" s="359"/>
      <c r="D16" s="64"/>
      <c r="E16" s="43"/>
      <c r="F16" s="128"/>
      <c r="G16" s="65"/>
      <c r="H16" s="44">
        <f>SUM(D16:G16)</f>
        <v>0</v>
      </c>
      <c r="I16" s="64"/>
      <c r="J16" s="128"/>
      <c r="K16" s="128"/>
      <c r="L16" s="65"/>
      <c r="M16" s="44">
        <f>SUM(I16:L16)</f>
        <v>0</v>
      </c>
      <c r="N16" s="64"/>
      <c r="O16" s="128"/>
      <c r="P16" s="128" t="e">
        <f>P13*P53</f>
        <v>#VALUE!</v>
      </c>
      <c r="Q16" s="65">
        <f>Q13*Q53</f>
        <v>0</v>
      </c>
      <c r="R16" s="44" t="e">
        <f>SUM(N16:Q16)</f>
        <v>#VALUE!</v>
      </c>
      <c r="S16" s="64">
        <f>S13*S53</f>
        <v>0</v>
      </c>
      <c r="T16" s="128">
        <f>T13*T53</f>
        <v>0</v>
      </c>
      <c r="U16" s="87">
        <f>U13*U53</f>
        <v>0</v>
      </c>
      <c r="V16" s="65">
        <f>V13*V53</f>
        <v>0</v>
      </c>
      <c r="W16" s="44">
        <f>SUM(S16:V16)</f>
        <v>0</v>
      </c>
      <c r="X16" s="64">
        <f>X13*X53</f>
        <v>0</v>
      </c>
      <c r="Y16" s="128">
        <f>Y13*Y53</f>
        <v>0</v>
      </c>
      <c r="Z16" s="87">
        <f>Z13*Z53</f>
        <v>0</v>
      </c>
      <c r="AA16" s="65">
        <f>AA13*AA53</f>
        <v>0</v>
      </c>
      <c r="AB16" s="44">
        <f>SUM(X16:AA16)</f>
        <v>0</v>
      </c>
      <c r="AC16" s="64">
        <f>AC13*AC53</f>
        <v>0</v>
      </c>
      <c r="AD16" s="128">
        <f>AD13*AD53</f>
        <v>0</v>
      </c>
      <c r="AE16" s="87">
        <f>AE13*AE53</f>
        <v>0</v>
      </c>
      <c r="AF16" s="65">
        <f>AF13*AF53</f>
        <v>0</v>
      </c>
      <c r="AG16" s="44">
        <f>SUM(AC16:AF16)</f>
        <v>0</v>
      </c>
      <c r="AH16" s="64">
        <f>AH13*AH53</f>
        <v>0</v>
      </c>
      <c r="AI16" s="128">
        <f>AI13*AI53</f>
        <v>0</v>
      </c>
      <c r="AJ16" s="87">
        <f>AJ13*AJ53</f>
        <v>0</v>
      </c>
      <c r="AK16" s="65">
        <f>AK13*AK53</f>
        <v>0</v>
      </c>
      <c r="AL16" s="44">
        <f>SUM(AH16:AK16)</f>
        <v>0</v>
      </c>
    </row>
    <row r="17" spans="2:38" ht="16.2" x14ac:dyDescent="0.45">
      <c r="B17" s="358" t="s">
        <v>224</v>
      </c>
      <c r="C17" s="359"/>
      <c r="D17" s="66"/>
      <c r="E17" s="62"/>
      <c r="F17" s="62"/>
      <c r="G17" s="67"/>
      <c r="H17" s="110">
        <f>SUM(D17:G17)</f>
        <v>0</v>
      </c>
      <c r="I17" s="66"/>
      <c r="J17" s="62"/>
      <c r="K17" s="62"/>
      <c r="L17" s="67"/>
      <c r="M17" s="110">
        <f>SUM(I17:L17)</f>
        <v>0</v>
      </c>
      <c r="N17" s="66"/>
      <c r="O17" s="62"/>
      <c r="P17" s="62" t="e">
        <f>P13*P52</f>
        <v>#VALUE!</v>
      </c>
      <c r="Q17" s="67">
        <f>Q13*Q52</f>
        <v>0</v>
      </c>
      <c r="R17" s="110" t="e">
        <f>SUM(N17:Q17)</f>
        <v>#VALUE!</v>
      </c>
      <c r="S17" s="66">
        <f>S13*S52</f>
        <v>0</v>
      </c>
      <c r="T17" s="62">
        <f>T13*T52</f>
        <v>0</v>
      </c>
      <c r="U17" s="62">
        <f>U13*U52</f>
        <v>0</v>
      </c>
      <c r="V17" s="67">
        <f>V13*V52</f>
        <v>0</v>
      </c>
      <c r="W17" s="110">
        <f>SUM(S17:V17)</f>
        <v>0</v>
      </c>
      <c r="X17" s="66">
        <f>X13*X52</f>
        <v>0</v>
      </c>
      <c r="Y17" s="62">
        <f>Y13*Y52</f>
        <v>0</v>
      </c>
      <c r="Z17" s="62">
        <f>Z13*Z52</f>
        <v>0</v>
      </c>
      <c r="AA17" s="67">
        <f>AA13*AA52</f>
        <v>0</v>
      </c>
      <c r="AB17" s="110">
        <f>SUM(X17:AA17)</f>
        <v>0</v>
      </c>
      <c r="AC17" s="66">
        <f>AC13*AC52</f>
        <v>0</v>
      </c>
      <c r="AD17" s="62">
        <f>AD13*AD52</f>
        <v>0</v>
      </c>
      <c r="AE17" s="62">
        <f>AE13*AE52</f>
        <v>0</v>
      </c>
      <c r="AF17" s="67">
        <f>AF13*AF52</f>
        <v>0</v>
      </c>
      <c r="AG17" s="110">
        <f>SUM(AC17:AF17)</f>
        <v>0</v>
      </c>
      <c r="AH17" s="66">
        <f>AH13*AH52</f>
        <v>0</v>
      </c>
      <c r="AI17" s="62">
        <f>AI13*AI52</f>
        <v>0</v>
      </c>
      <c r="AJ17" s="62">
        <f>AJ13*AJ52</f>
        <v>0</v>
      </c>
      <c r="AK17" s="67">
        <f>AK13*AK52</f>
        <v>0</v>
      </c>
      <c r="AL17" s="110">
        <f>SUM(AH17:AK17)</f>
        <v>0</v>
      </c>
    </row>
    <row r="18" spans="2:38" s="136" customFormat="1" ht="16.2" x14ac:dyDescent="0.45">
      <c r="B18" s="318" t="s">
        <v>142</v>
      </c>
      <c r="C18" s="319"/>
      <c r="D18" s="322">
        <f t="shared" ref="D18:AB18" si="2">SUM(D16:D17)</f>
        <v>0</v>
      </c>
      <c r="E18" s="289">
        <f t="shared" si="2"/>
        <v>0</v>
      </c>
      <c r="F18" s="289">
        <f t="shared" si="2"/>
        <v>0</v>
      </c>
      <c r="G18" s="323">
        <f t="shared" si="2"/>
        <v>0</v>
      </c>
      <c r="H18" s="290">
        <f t="shared" si="2"/>
        <v>0</v>
      </c>
      <c r="I18" s="322">
        <f t="shared" si="2"/>
        <v>0</v>
      </c>
      <c r="J18" s="289">
        <f t="shared" si="2"/>
        <v>0</v>
      </c>
      <c r="K18" s="289">
        <f t="shared" si="2"/>
        <v>0</v>
      </c>
      <c r="L18" s="323">
        <f t="shared" si="2"/>
        <v>0</v>
      </c>
      <c r="M18" s="290">
        <f t="shared" si="2"/>
        <v>0</v>
      </c>
      <c r="N18" s="322">
        <f t="shared" si="2"/>
        <v>0</v>
      </c>
      <c r="O18" s="289">
        <f t="shared" si="2"/>
        <v>0</v>
      </c>
      <c r="P18" s="289" t="e">
        <f t="shared" si="2"/>
        <v>#VALUE!</v>
      </c>
      <c r="Q18" s="323">
        <f t="shared" si="2"/>
        <v>0</v>
      </c>
      <c r="R18" s="290" t="e">
        <f t="shared" si="2"/>
        <v>#VALUE!</v>
      </c>
      <c r="S18" s="322">
        <f t="shared" si="2"/>
        <v>0</v>
      </c>
      <c r="T18" s="289">
        <f t="shared" si="2"/>
        <v>0</v>
      </c>
      <c r="U18" s="289">
        <f t="shared" si="2"/>
        <v>0</v>
      </c>
      <c r="V18" s="323">
        <f t="shared" si="2"/>
        <v>0</v>
      </c>
      <c r="W18" s="290">
        <f t="shared" si="2"/>
        <v>0</v>
      </c>
      <c r="X18" s="322">
        <f t="shared" si="2"/>
        <v>0</v>
      </c>
      <c r="Y18" s="289">
        <f t="shared" si="2"/>
        <v>0</v>
      </c>
      <c r="Z18" s="289">
        <f t="shared" si="2"/>
        <v>0</v>
      </c>
      <c r="AA18" s="323">
        <f t="shared" si="2"/>
        <v>0</v>
      </c>
      <c r="AB18" s="290">
        <f t="shared" si="2"/>
        <v>0</v>
      </c>
      <c r="AC18" s="322">
        <f t="shared" ref="AC18:AL18" si="3">SUM(AC16:AC17)</f>
        <v>0</v>
      </c>
      <c r="AD18" s="289">
        <f t="shared" si="3"/>
        <v>0</v>
      </c>
      <c r="AE18" s="289">
        <f t="shared" si="3"/>
        <v>0</v>
      </c>
      <c r="AF18" s="323">
        <f t="shared" si="3"/>
        <v>0</v>
      </c>
      <c r="AG18" s="290">
        <f t="shared" si="3"/>
        <v>0</v>
      </c>
      <c r="AH18" s="322">
        <f t="shared" si="3"/>
        <v>0</v>
      </c>
      <c r="AI18" s="289">
        <f t="shared" si="3"/>
        <v>0</v>
      </c>
      <c r="AJ18" s="289">
        <f t="shared" si="3"/>
        <v>0</v>
      </c>
      <c r="AK18" s="323">
        <f t="shared" si="3"/>
        <v>0</v>
      </c>
      <c r="AL18" s="290">
        <f t="shared" si="3"/>
        <v>0</v>
      </c>
    </row>
    <row r="19" spans="2:38" x14ac:dyDescent="0.3">
      <c r="B19" s="356" t="s">
        <v>1</v>
      </c>
      <c r="C19" s="357"/>
      <c r="D19" s="68">
        <f t="shared" ref="D19:AB19" si="4">D15-D17-D16</f>
        <v>0</v>
      </c>
      <c r="E19" s="42">
        <f t="shared" si="4"/>
        <v>0</v>
      </c>
      <c r="F19" s="42">
        <f>F15-F17-F16</f>
        <v>0</v>
      </c>
      <c r="G19" s="69">
        <f t="shared" si="4"/>
        <v>0</v>
      </c>
      <c r="H19" s="111">
        <f t="shared" si="4"/>
        <v>0</v>
      </c>
      <c r="I19" s="68">
        <f t="shared" si="4"/>
        <v>0</v>
      </c>
      <c r="J19" s="42">
        <f t="shared" si="4"/>
        <v>0</v>
      </c>
      <c r="K19" s="42">
        <f t="shared" si="4"/>
        <v>0</v>
      </c>
      <c r="L19" s="69">
        <f t="shared" si="4"/>
        <v>0</v>
      </c>
      <c r="M19" s="111">
        <f t="shared" si="4"/>
        <v>0</v>
      </c>
      <c r="N19" s="68">
        <f t="shared" si="4"/>
        <v>0</v>
      </c>
      <c r="O19" s="42">
        <f t="shared" si="4"/>
        <v>0</v>
      </c>
      <c r="P19" s="42" t="e">
        <f>P15-P17-P16</f>
        <v>#VALUE!</v>
      </c>
      <c r="Q19" s="69">
        <f t="shared" si="4"/>
        <v>0</v>
      </c>
      <c r="R19" s="111" t="e">
        <f t="shared" si="4"/>
        <v>#VALUE!</v>
      </c>
      <c r="S19" s="68">
        <f t="shared" si="4"/>
        <v>0</v>
      </c>
      <c r="T19" s="42">
        <f t="shared" si="4"/>
        <v>0</v>
      </c>
      <c r="U19" s="42">
        <f t="shared" si="4"/>
        <v>0</v>
      </c>
      <c r="V19" s="69">
        <f t="shared" si="4"/>
        <v>0</v>
      </c>
      <c r="W19" s="111">
        <f t="shared" si="4"/>
        <v>0</v>
      </c>
      <c r="X19" s="68">
        <f t="shared" si="4"/>
        <v>0</v>
      </c>
      <c r="Y19" s="42">
        <f t="shared" si="4"/>
        <v>0</v>
      </c>
      <c r="Z19" s="42">
        <f t="shared" si="4"/>
        <v>0</v>
      </c>
      <c r="AA19" s="69">
        <f t="shared" si="4"/>
        <v>0</v>
      </c>
      <c r="AB19" s="111">
        <f t="shared" si="4"/>
        <v>0</v>
      </c>
      <c r="AC19" s="68">
        <f t="shared" ref="AC19:AL19" si="5">AC15-AC17-AC16</f>
        <v>0</v>
      </c>
      <c r="AD19" s="42">
        <f t="shared" si="5"/>
        <v>0</v>
      </c>
      <c r="AE19" s="42">
        <f t="shared" si="5"/>
        <v>0</v>
      </c>
      <c r="AF19" s="69">
        <f t="shared" si="5"/>
        <v>0</v>
      </c>
      <c r="AG19" s="111">
        <f t="shared" si="5"/>
        <v>0</v>
      </c>
      <c r="AH19" s="68">
        <f t="shared" si="5"/>
        <v>0</v>
      </c>
      <c r="AI19" s="42">
        <f t="shared" si="5"/>
        <v>0</v>
      </c>
      <c r="AJ19" s="42">
        <f t="shared" si="5"/>
        <v>0</v>
      </c>
      <c r="AK19" s="69">
        <f t="shared" si="5"/>
        <v>0</v>
      </c>
      <c r="AL19" s="111">
        <f t="shared" si="5"/>
        <v>0</v>
      </c>
    </row>
    <row r="20" spans="2:38" s="50" customFormat="1" x14ac:dyDescent="0.3">
      <c r="B20" s="291" t="s">
        <v>181</v>
      </c>
      <c r="C20" s="292"/>
      <c r="D20" s="265"/>
      <c r="E20" s="265"/>
      <c r="F20" s="265"/>
      <c r="G20" s="265"/>
      <c r="H20" s="266">
        <f>SUM(D20:G20)</f>
        <v>0</v>
      </c>
      <c r="I20" s="265"/>
      <c r="J20" s="265"/>
      <c r="K20" s="265"/>
      <c r="L20" s="265"/>
      <c r="M20" s="266">
        <f>SUM(I20:L20)</f>
        <v>0</v>
      </c>
      <c r="N20" s="265"/>
      <c r="O20" s="265"/>
      <c r="P20" s="265">
        <f>+(((O75+O68)+((O75+O68)*(1+P103)))/2)*P54</f>
        <v>0</v>
      </c>
      <c r="Q20" s="265" t="e">
        <f>+(((P75+P68)+((P75+P68)*(1+Q103)))/2)*Q54</f>
        <v>#DIV/0!</v>
      </c>
      <c r="R20" s="266" t="e">
        <f t="shared" ref="R20:R21" si="6">SUM(N20:Q20)</f>
        <v>#DIV/0!</v>
      </c>
      <c r="S20" s="265" t="e">
        <f>+(((Q75+Q68)+((Q75+Q68)*(1+S103)))/2)*S54</f>
        <v>#DIV/0!</v>
      </c>
      <c r="T20" s="265" t="e">
        <f>+(((S75+S68)+((S75+S68)*(1+T103)))/2)*T54</f>
        <v>#DIV/0!</v>
      </c>
      <c r="U20" s="265" t="e">
        <f>+(((T75+T68)+((T75+T68)*(1+U103)))/2)*U54</f>
        <v>#DIV/0!</v>
      </c>
      <c r="V20" s="265" t="e">
        <f>+(((U75+U68)+((U75+U68)*(1+V103)))/2)*V54</f>
        <v>#DIV/0!</v>
      </c>
      <c r="W20" s="266" t="e">
        <f t="shared" ref="W20:W21" si="7">SUM(S20:V20)</f>
        <v>#DIV/0!</v>
      </c>
      <c r="X20" s="265" t="e">
        <f>+(((V75+V68)+((V75+V68)*(1+X103)))/2)*X54</f>
        <v>#DIV/0!</v>
      </c>
      <c r="Y20" s="265" t="e">
        <f>+(((X75+X68)+((X75+X68)*(1+Y103)))/2)*Y54</f>
        <v>#DIV/0!</v>
      </c>
      <c r="Z20" s="265" t="e">
        <f>+(((Y75+Y68)+((Y75+Y68)*(1+Z103)))/2)*Z54</f>
        <v>#DIV/0!</v>
      </c>
      <c r="AA20" s="265" t="e">
        <f>+(((Z75+Z68)+((Z75+Z68)*(1+AA103)))/2)*AA54</f>
        <v>#DIV/0!</v>
      </c>
      <c r="AB20" s="266" t="e">
        <f t="shared" ref="AB20:AB21" si="8">SUM(X20:AA20)</f>
        <v>#DIV/0!</v>
      </c>
      <c r="AC20" s="265" t="e">
        <f>+(((AA75+AA68)+((AA75+AA68)*(1+AC103)))/2)*AC54</f>
        <v>#DIV/0!</v>
      </c>
      <c r="AD20" s="265" t="e">
        <f>+(((AC75+AC68)+((AC75+AC68)*(1+AD103)))/2)*AD54</f>
        <v>#DIV/0!</v>
      </c>
      <c r="AE20" s="265" t="e">
        <f>+(((AD75+AD68)+((AD75+AD68)*(1+AE103)))/2)*AE54</f>
        <v>#DIV/0!</v>
      </c>
      <c r="AF20" s="265" t="e">
        <f>+(((AE75+AE68)+((AE75+AE68)*(1+AF103)))/2)*AF54</f>
        <v>#DIV/0!</v>
      </c>
      <c r="AG20" s="266" t="e">
        <f t="shared" ref="AG20:AG21" si="9">SUM(AC20:AF20)</f>
        <v>#DIV/0!</v>
      </c>
      <c r="AH20" s="265" t="e">
        <f>+(((AF75+AF68)+((AF75+AF68)*(1+AH103)))/2)*AH54</f>
        <v>#DIV/0!</v>
      </c>
      <c r="AI20" s="265" t="e">
        <f>+(((AH75+AH68)+((AH75+AH68)*(1+AI103)))/2)*AI54</f>
        <v>#DIV/0!</v>
      </c>
      <c r="AJ20" s="265" t="e">
        <f>+(((AI75+AI68)+((AI75+AI68)*(1+AJ103)))/2)*AJ54</f>
        <v>#DIV/0!</v>
      </c>
      <c r="AK20" s="265" t="e">
        <f>+(((AJ75+AJ68)+((AJ75+AJ68)*(1+AK103)))/2)*AK54</f>
        <v>#DIV/0!</v>
      </c>
      <c r="AL20" s="266" t="e">
        <f t="shared" ref="AL20:AL21" si="10">SUM(AH20:AK20)</f>
        <v>#DIV/0!</v>
      </c>
    </row>
    <row r="21" spans="2:38" s="50" customFormat="1" x14ac:dyDescent="0.3">
      <c r="B21" s="238" t="s">
        <v>182</v>
      </c>
      <c r="C21" s="239"/>
      <c r="D21" s="128"/>
      <c r="E21" s="128"/>
      <c r="F21" s="128"/>
      <c r="G21" s="128"/>
      <c r="H21" s="44">
        <f t="shared" ref="H21:H22" si="11">SUM(D21:G21)</f>
        <v>0</v>
      </c>
      <c r="I21" s="128"/>
      <c r="J21" s="128"/>
      <c r="K21" s="128"/>
      <c r="L21" s="128"/>
      <c r="M21" s="44">
        <f t="shared" ref="M21:M22" si="12">SUM(I21:L21)</f>
        <v>0</v>
      </c>
      <c r="N21" s="128"/>
      <c r="O21" s="128"/>
      <c r="P21" s="128">
        <f>+P55*((O86+O89))</f>
        <v>0</v>
      </c>
      <c r="Q21" s="128" t="e">
        <f>+Q55*((P86+P89))</f>
        <v>#VALUE!</v>
      </c>
      <c r="R21" s="44" t="e">
        <f t="shared" si="6"/>
        <v>#VALUE!</v>
      </c>
      <c r="S21" s="128" t="e">
        <f>+S55*((Q86+Q89))</f>
        <v>#VALUE!</v>
      </c>
      <c r="T21" s="128" t="e">
        <f>+T55*((S86+S89))</f>
        <v>#VALUE!</v>
      </c>
      <c r="U21" s="128" t="e">
        <f>+U55*((T86+T89))</f>
        <v>#VALUE!</v>
      </c>
      <c r="V21" s="128" t="e">
        <f>+V55*((U86+U89))</f>
        <v>#VALUE!</v>
      </c>
      <c r="W21" s="44" t="e">
        <f t="shared" si="7"/>
        <v>#VALUE!</v>
      </c>
      <c r="X21" s="128" t="e">
        <f>+X55*((V86+V89))</f>
        <v>#VALUE!</v>
      </c>
      <c r="Y21" s="128" t="e">
        <f>+Y55*((X86+X89))</f>
        <v>#VALUE!</v>
      </c>
      <c r="Z21" s="128" t="e">
        <f>+Z55*((Y86+Y89))</f>
        <v>#VALUE!</v>
      </c>
      <c r="AA21" s="128" t="e">
        <f>+AA55*((Z86+Z89))</f>
        <v>#VALUE!</v>
      </c>
      <c r="AB21" s="44" t="e">
        <f t="shared" si="8"/>
        <v>#VALUE!</v>
      </c>
      <c r="AC21" s="128" t="e">
        <f>+AC55*((AA86+AA89))</f>
        <v>#VALUE!</v>
      </c>
      <c r="AD21" s="128" t="e">
        <f>+AD55*((AC86+AC89))</f>
        <v>#VALUE!</v>
      </c>
      <c r="AE21" s="128" t="e">
        <f>+AE55*((AD86+AD89))</f>
        <v>#VALUE!</v>
      </c>
      <c r="AF21" s="128" t="e">
        <f>+AF55*((AE86+AE89))</f>
        <v>#VALUE!</v>
      </c>
      <c r="AG21" s="44" t="e">
        <f t="shared" si="9"/>
        <v>#VALUE!</v>
      </c>
      <c r="AH21" s="128" t="e">
        <f>+AH55*((AF86+AF89))</f>
        <v>#VALUE!</v>
      </c>
      <c r="AI21" s="128" t="e">
        <f>+AI55*((AH86+AH89))</f>
        <v>#VALUE!</v>
      </c>
      <c r="AJ21" s="128" t="e">
        <f>+AJ55*((AI86+AI89))</f>
        <v>#VALUE!</v>
      </c>
      <c r="AK21" s="128" t="e">
        <f>+AK55*((AJ86+AJ89))</f>
        <v>#VALUE!</v>
      </c>
      <c r="AL21" s="44" t="e">
        <f t="shared" si="10"/>
        <v>#VALUE!</v>
      </c>
    </row>
    <row r="22" spans="2:38" s="50" customFormat="1" ht="16.2" x14ac:dyDescent="0.45">
      <c r="B22" s="243" t="s">
        <v>183</v>
      </c>
      <c r="C22" s="244"/>
      <c r="D22" s="293"/>
      <c r="E22" s="293"/>
      <c r="F22" s="293"/>
      <c r="G22" s="293"/>
      <c r="H22" s="294">
        <f t="shared" si="11"/>
        <v>0</v>
      </c>
      <c r="I22" s="293"/>
      <c r="J22" s="293"/>
      <c r="K22" s="293"/>
      <c r="L22" s="293"/>
      <c r="M22" s="294">
        <f t="shared" si="12"/>
        <v>0</v>
      </c>
      <c r="N22" s="293"/>
      <c r="O22" s="293"/>
      <c r="P22" s="295" t="e">
        <f>AVERAGE(O22,N22,L22,K22)</f>
        <v>#DIV/0!</v>
      </c>
      <c r="Q22" s="295" t="e">
        <f>AVERAGE(P22,N22,O22,L22)</f>
        <v>#DIV/0!</v>
      </c>
      <c r="R22" s="294" t="e">
        <f>SUM(N22:Q22)</f>
        <v>#DIV/0!</v>
      </c>
      <c r="S22" s="295" t="e">
        <f>AVERAGE(Q22,P22,O22,N22)</f>
        <v>#DIV/0!</v>
      </c>
      <c r="T22" s="295" t="e">
        <f>AVERAGE(S22,Q22,P22,O22)</f>
        <v>#DIV/0!</v>
      </c>
      <c r="U22" s="295" t="e">
        <f>AVERAGE(T22,S22,Q22,P22)</f>
        <v>#DIV/0!</v>
      </c>
      <c r="V22" s="295" t="e">
        <f>AVERAGE(U22,S22,T22,Q22)</f>
        <v>#DIV/0!</v>
      </c>
      <c r="W22" s="294" t="e">
        <f>SUM(S22:V22)</f>
        <v>#DIV/0!</v>
      </c>
      <c r="X22" s="295" t="e">
        <f>AVERAGE(V22,U22,T22,S22)</f>
        <v>#DIV/0!</v>
      </c>
      <c r="Y22" s="295" t="e">
        <f>AVERAGE(X22,V22,U22,T22)</f>
        <v>#DIV/0!</v>
      </c>
      <c r="Z22" s="295" t="e">
        <f>AVERAGE(Y22,X22,V22,U22)</f>
        <v>#DIV/0!</v>
      </c>
      <c r="AA22" s="295" t="e">
        <f>AVERAGE(Z22,X22,Y22,V22)</f>
        <v>#DIV/0!</v>
      </c>
      <c r="AB22" s="294" t="e">
        <f>SUM(X22:AA22)</f>
        <v>#DIV/0!</v>
      </c>
      <c r="AC22" s="295" t="e">
        <f>AVERAGE(AA22,Z22,Y22,X22)</f>
        <v>#DIV/0!</v>
      </c>
      <c r="AD22" s="295" t="e">
        <f>AVERAGE(AC22,AA22,Z22,Y22)</f>
        <v>#DIV/0!</v>
      </c>
      <c r="AE22" s="295" t="e">
        <f>AVERAGE(AD22,AC22,AA22,Z22)</f>
        <v>#DIV/0!</v>
      </c>
      <c r="AF22" s="295" t="e">
        <f>AVERAGE(AE22,AC22,AD22,AA22)</f>
        <v>#DIV/0!</v>
      </c>
      <c r="AG22" s="294" t="e">
        <f>SUM(AC22:AF22)</f>
        <v>#DIV/0!</v>
      </c>
      <c r="AH22" s="295" t="e">
        <f>AVERAGE(AF22,AE22,AD22,AC22)</f>
        <v>#DIV/0!</v>
      </c>
      <c r="AI22" s="295" t="e">
        <f>AVERAGE(AH22,AF22,AE22,AD22)</f>
        <v>#DIV/0!</v>
      </c>
      <c r="AJ22" s="295" t="e">
        <f>AVERAGE(AI22,AH22,AF22,AE22)</f>
        <v>#DIV/0!</v>
      </c>
      <c r="AK22" s="295" t="e">
        <f>AVERAGE(AJ22,AH22,AI22,AF22)</f>
        <v>#DIV/0!</v>
      </c>
      <c r="AL22" s="294" t="e">
        <f>SUM(AH22:AK22)</f>
        <v>#DIV/0!</v>
      </c>
    </row>
    <row r="23" spans="2:38" s="136" customFormat="1" ht="16.2" x14ac:dyDescent="0.45">
      <c r="B23" s="356" t="s">
        <v>184</v>
      </c>
      <c r="C23" s="357"/>
      <c r="D23" s="289">
        <f>SUM(D20:D22)</f>
        <v>0</v>
      </c>
      <c r="E23" s="289">
        <f t="shared" ref="E23:G23" si="13">SUM(E20:E22)</f>
        <v>0</v>
      </c>
      <c r="F23" s="289">
        <f t="shared" si="13"/>
        <v>0</v>
      </c>
      <c r="G23" s="289">
        <f t="shared" si="13"/>
        <v>0</v>
      </c>
      <c r="H23" s="290">
        <f>SUM(D23:G23)</f>
        <v>0</v>
      </c>
      <c r="I23" s="289">
        <f t="shared" ref="I23:L23" si="14">SUM(I20:I22)</f>
        <v>0</v>
      </c>
      <c r="J23" s="289">
        <f t="shared" si="14"/>
        <v>0</v>
      </c>
      <c r="K23" s="289">
        <f t="shared" si="14"/>
        <v>0</v>
      </c>
      <c r="L23" s="289">
        <f t="shared" si="14"/>
        <v>0</v>
      </c>
      <c r="M23" s="290">
        <f>SUM(I23:L23)</f>
        <v>0</v>
      </c>
      <c r="N23" s="289">
        <f t="shared" ref="N23:O23" si="15">SUM(N20:N22)</f>
        <v>0</v>
      </c>
      <c r="O23" s="289">
        <f t="shared" si="15"/>
        <v>0</v>
      </c>
      <c r="P23" s="289" t="e">
        <f t="shared" ref="P23:Q23" si="16">SUM(P20:P22)</f>
        <v>#DIV/0!</v>
      </c>
      <c r="Q23" s="289" t="e">
        <f t="shared" si="16"/>
        <v>#DIV/0!</v>
      </c>
      <c r="R23" s="290" t="e">
        <f>SUM(R20:R22)</f>
        <v>#DIV/0!</v>
      </c>
      <c r="S23" s="289" t="e">
        <f t="shared" ref="S23:AL23" si="17">SUM(S20:S22)</f>
        <v>#DIV/0!</v>
      </c>
      <c r="T23" s="289" t="e">
        <f t="shared" si="17"/>
        <v>#DIV/0!</v>
      </c>
      <c r="U23" s="289" t="e">
        <f t="shared" si="17"/>
        <v>#DIV/0!</v>
      </c>
      <c r="V23" s="289" t="e">
        <f t="shared" si="17"/>
        <v>#DIV/0!</v>
      </c>
      <c r="W23" s="290" t="e">
        <f t="shared" si="17"/>
        <v>#DIV/0!</v>
      </c>
      <c r="X23" s="289" t="e">
        <f t="shared" si="17"/>
        <v>#DIV/0!</v>
      </c>
      <c r="Y23" s="289" t="e">
        <f t="shared" si="17"/>
        <v>#DIV/0!</v>
      </c>
      <c r="Z23" s="289" t="e">
        <f t="shared" si="17"/>
        <v>#DIV/0!</v>
      </c>
      <c r="AA23" s="289" t="e">
        <f t="shared" si="17"/>
        <v>#DIV/0!</v>
      </c>
      <c r="AB23" s="290" t="e">
        <f t="shared" si="17"/>
        <v>#DIV/0!</v>
      </c>
      <c r="AC23" s="289" t="e">
        <f t="shared" si="17"/>
        <v>#DIV/0!</v>
      </c>
      <c r="AD23" s="289" t="e">
        <f t="shared" si="17"/>
        <v>#DIV/0!</v>
      </c>
      <c r="AE23" s="289" t="e">
        <f t="shared" si="17"/>
        <v>#DIV/0!</v>
      </c>
      <c r="AF23" s="289" t="e">
        <f t="shared" si="17"/>
        <v>#DIV/0!</v>
      </c>
      <c r="AG23" s="290" t="e">
        <f t="shared" si="17"/>
        <v>#DIV/0!</v>
      </c>
      <c r="AH23" s="289" t="e">
        <f t="shared" si="17"/>
        <v>#DIV/0!</v>
      </c>
      <c r="AI23" s="289" t="e">
        <f t="shared" si="17"/>
        <v>#DIV/0!</v>
      </c>
      <c r="AJ23" s="289" t="e">
        <f t="shared" si="17"/>
        <v>#DIV/0!</v>
      </c>
      <c r="AK23" s="289" t="e">
        <f t="shared" si="17"/>
        <v>#DIV/0!</v>
      </c>
      <c r="AL23" s="290" t="e">
        <f t="shared" si="17"/>
        <v>#DIV/0!</v>
      </c>
    </row>
    <row r="24" spans="2:38" x14ac:dyDescent="0.3">
      <c r="B24" s="356" t="s">
        <v>2</v>
      </c>
      <c r="C24" s="357"/>
      <c r="D24" s="42">
        <f t="shared" ref="D24:AL24" si="18">D19+D23</f>
        <v>0</v>
      </c>
      <c r="E24" s="42">
        <f t="shared" si="18"/>
        <v>0</v>
      </c>
      <c r="F24" s="42">
        <f t="shared" si="18"/>
        <v>0</v>
      </c>
      <c r="G24" s="42">
        <f t="shared" si="18"/>
        <v>0</v>
      </c>
      <c r="H24" s="111">
        <f t="shared" si="18"/>
        <v>0</v>
      </c>
      <c r="I24" s="42">
        <f t="shared" si="18"/>
        <v>0</v>
      </c>
      <c r="J24" s="42">
        <f t="shared" si="18"/>
        <v>0</v>
      </c>
      <c r="K24" s="42">
        <f t="shared" si="18"/>
        <v>0</v>
      </c>
      <c r="L24" s="42">
        <f t="shared" si="18"/>
        <v>0</v>
      </c>
      <c r="M24" s="111">
        <f t="shared" si="18"/>
        <v>0</v>
      </c>
      <c r="N24" s="42">
        <f t="shared" si="18"/>
        <v>0</v>
      </c>
      <c r="O24" s="42">
        <f t="shared" si="18"/>
        <v>0</v>
      </c>
      <c r="P24" s="42" t="e">
        <f t="shared" si="18"/>
        <v>#VALUE!</v>
      </c>
      <c r="Q24" s="42" t="e">
        <f t="shared" si="18"/>
        <v>#DIV/0!</v>
      </c>
      <c r="R24" s="111" t="e">
        <f t="shared" si="18"/>
        <v>#VALUE!</v>
      </c>
      <c r="S24" s="42" t="e">
        <f t="shared" si="18"/>
        <v>#DIV/0!</v>
      </c>
      <c r="T24" s="42" t="e">
        <f t="shared" si="18"/>
        <v>#DIV/0!</v>
      </c>
      <c r="U24" s="42" t="e">
        <f t="shared" si="18"/>
        <v>#DIV/0!</v>
      </c>
      <c r="V24" s="42" t="e">
        <f t="shared" si="18"/>
        <v>#DIV/0!</v>
      </c>
      <c r="W24" s="111" t="e">
        <f t="shared" si="18"/>
        <v>#DIV/0!</v>
      </c>
      <c r="X24" s="40" t="e">
        <f t="shared" si="18"/>
        <v>#DIV/0!</v>
      </c>
      <c r="Y24" s="40" t="e">
        <f t="shared" si="18"/>
        <v>#DIV/0!</v>
      </c>
      <c r="Z24" s="40" t="e">
        <f t="shared" si="18"/>
        <v>#DIV/0!</v>
      </c>
      <c r="AA24" s="40" t="e">
        <f t="shared" si="18"/>
        <v>#DIV/0!</v>
      </c>
      <c r="AB24" s="41" t="e">
        <f t="shared" si="18"/>
        <v>#DIV/0!</v>
      </c>
      <c r="AC24" s="40" t="e">
        <f t="shared" si="18"/>
        <v>#DIV/0!</v>
      </c>
      <c r="AD24" s="40" t="e">
        <f t="shared" si="18"/>
        <v>#DIV/0!</v>
      </c>
      <c r="AE24" s="40" t="e">
        <f t="shared" si="18"/>
        <v>#DIV/0!</v>
      </c>
      <c r="AF24" s="40" t="e">
        <f t="shared" si="18"/>
        <v>#DIV/0!</v>
      </c>
      <c r="AG24" s="41" t="e">
        <f t="shared" si="18"/>
        <v>#DIV/0!</v>
      </c>
      <c r="AH24" s="40" t="e">
        <f t="shared" si="18"/>
        <v>#DIV/0!</v>
      </c>
      <c r="AI24" s="40" t="e">
        <f t="shared" si="18"/>
        <v>#DIV/0!</v>
      </c>
      <c r="AJ24" s="40" t="e">
        <f t="shared" si="18"/>
        <v>#DIV/0!</v>
      </c>
      <c r="AK24" s="40" t="e">
        <f t="shared" si="18"/>
        <v>#DIV/0!</v>
      </c>
      <c r="AL24" s="41" t="e">
        <f t="shared" si="18"/>
        <v>#DIV/0!</v>
      </c>
    </row>
    <row r="25" spans="2:38" ht="16.2" x14ac:dyDescent="0.45">
      <c r="B25" s="358" t="s">
        <v>64</v>
      </c>
      <c r="C25" s="359"/>
      <c r="D25" s="62"/>
      <c r="E25" s="62"/>
      <c r="F25" s="62"/>
      <c r="G25" s="62"/>
      <c r="H25" s="110">
        <f>SUM(D25:G25)</f>
        <v>0</v>
      </c>
      <c r="I25" s="62"/>
      <c r="J25" s="62"/>
      <c r="K25" s="62"/>
      <c r="L25" s="62"/>
      <c r="M25" s="110">
        <f>SUM(I25:L25)</f>
        <v>0</v>
      </c>
      <c r="N25" s="62"/>
      <c r="O25" s="62"/>
      <c r="P25" s="62" t="e">
        <f>P24*P51</f>
        <v>#VALUE!</v>
      </c>
      <c r="Q25" s="62" t="e">
        <f>Q24*Q51</f>
        <v>#DIV/0!</v>
      </c>
      <c r="R25" s="110" t="e">
        <f>SUM(N25:Q25)</f>
        <v>#VALUE!</v>
      </c>
      <c r="S25" s="62" t="e">
        <f>S24*S51</f>
        <v>#DIV/0!</v>
      </c>
      <c r="T25" s="62" t="e">
        <f>T24*T51</f>
        <v>#DIV/0!</v>
      </c>
      <c r="U25" s="62" t="e">
        <f>U24*U51</f>
        <v>#DIV/0!</v>
      </c>
      <c r="V25" s="62" t="e">
        <f>V24*V51</f>
        <v>#DIV/0!</v>
      </c>
      <c r="W25" s="110" t="e">
        <f>SUM(S25:V25)</f>
        <v>#DIV/0!</v>
      </c>
      <c r="X25" s="62" t="e">
        <f>X24*X51</f>
        <v>#DIV/0!</v>
      </c>
      <c r="Y25" s="62" t="e">
        <f>Y24*Y51</f>
        <v>#DIV/0!</v>
      </c>
      <c r="Z25" s="62" t="e">
        <f>Z24*Z51</f>
        <v>#DIV/0!</v>
      </c>
      <c r="AA25" s="62" t="e">
        <f>AA24*AA51</f>
        <v>#DIV/0!</v>
      </c>
      <c r="AB25" s="39" t="e">
        <f>SUM(X25:AA25)</f>
        <v>#DIV/0!</v>
      </c>
      <c r="AC25" s="62" t="e">
        <f>AC24*AC51</f>
        <v>#DIV/0!</v>
      </c>
      <c r="AD25" s="62" t="e">
        <f>AD24*AD51</f>
        <v>#DIV/0!</v>
      </c>
      <c r="AE25" s="62" t="e">
        <f>AE24*AE51</f>
        <v>#DIV/0!</v>
      </c>
      <c r="AF25" s="62" t="e">
        <f>AF24*AF51</f>
        <v>#DIV/0!</v>
      </c>
      <c r="AG25" s="39" t="e">
        <f>SUM(AC25:AF25)</f>
        <v>#DIV/0!</v>
      </c>
      <c r="AH25" s="62" t="e">
        <f>AH24*AH51</f>
        <v>#DIV/0!</v>
      </c>
      <c r="AI25" s="62" t="e">
        <f>AI24*AI51</f>
        <v>#DIV/0!</v>
      </c>
      <c r="AJ25" s="62" t="e">
        <f>AJ24*AJ51</f>
        <v>#DIV/0!</v>
      </c>
      <c r="AK25" s="62" t="e">
        <f>AK24*AK51</f>
        <v>#DIV/0!</v>
      </c>
      <c r="AL25" s="39" t="e">
        <f>SUM(AH25:AK25)</f>
        <v>#DIV/0!</v>
      </c>
    </row>
    <row r="26" spans="2:38" x14ac:dyDescent="0.3">
      <c r="B26" s="356" t="s">
        <v>126</v>
      </c>
      <c r="C26" s="357"/>
      <c r="D26" s="42">
        <f t="shared" ref="D26:AB26" si="19">D24-D25</f>
        <v>0</v>
      </c>
      <c r="E26" s="42">
        <f t="shared" si="19"/>
        <v>0</v>
      </c>
      <c r="F26" s="42">
        <f t="shared" si="19"/>
        <v>0</v>
      </c>
      <c r="G26" s="42">
        <f t="shared" si="19"/>
        <v>0</v>
      </c>
      <c r="H26" s="111">
        <f t="shared" si="19"/>
        <v>0</v>
      </c>
      <c r="I26" s="42">
        <f t="shared" si="19"/>
        <v>0</v>
      </c>
      <c r="J26" s="42">
        <f t="shared" si="19"/>
        <v>0</v>
      </c>
      <c r="K26" s="42">
        <f t="shared" si="19"/>
        <v>0</v>
      </c>
      <c r="L26" s="42">
        <f t="shared" si="19"/>
        <v>0</v>
      </c>
      <c r="M26" s="111">
        <f t="shared" si="19"/>
        <v>0</v>
      </c>
      <c r="N26" s="42">
        <f t="shared" si="19"/>
        <v>0</v>
      </c>
      <c r="O26" s="42">
        <f t="shared" si="19"/>
        <v>0</v>
      </c>
      <c r="P26" s="42" t="e">
        <f t="shared" si="19"/>
        <v>#VALUE!</v>
      </c>
      <c r="Q26" s="42" t="e">
        <f t="shared" si="19"/>
        <v>#DIV/0!</v>
      </c>
      <c r="R26" s="111" t="e">
        <f t="shared" si="19"/>
        <v>#VALUE!</v>
      </c>
      <c r="S26" s="42" t="e">
        <f t="shared" si="19"/>
        <v>#DIV/0!</v>
      </c>
      <c r="T26" s="42" t="e">
        <f t="shared" si="19"/>
        <v>#DIV/0!</v>
      </c>
      <c r="U26" s="42" t="e">
        <f t="shared" si="19"/>
        <v>#DIV/0!</v>
      </c>
      <c r="V26" s="42" t="e">
        <f t="shared" si="19"/>
        <v>#DIV/0!</v>
      </c>
      <c r="W26" s="111" t="e">
        <f t="shared" si="19"/>
        <v>#DIV/0!</v>
      </c>
      <c r="X26" s="40" t="e">
        <f t="shared" si="19"/>
        <v>#DIV/0!</v>
      </c>
      <c r="Y26" s="40" t="e">
        <f t="shared" si="19"/>
        <v>#DIV/0!</v>
      </c>
      <c r="Z26" s="40" t="e">
        <f t="shared" si="19"/>
        <v>#DIV/0!</v>
      </c>
      <c r="AA26" s="40" t="e">
        <f t="shared" si="19"/>
        <v>#DIV/0!</v>
      </c>
      <c r="AB26" s="41" t="e">
        <f t="shared" si="19"/>
        <v>#DIV/0!</v>
      </c>
      <c r="AC26" s="40" t="e">
        <f t="shared" ref="AC26:AL26" si="20">AC24-AC25</f>
        <v>#DIV/0!</v>
      </c>
      <c r="AD26" s="40" t="e">
        <f t="shared" si="20"/>
        <v>#DIV/0!</v>
      </c>
      <c r="AE26" s="40" t="e">
        <f t="shared" si="20"/>
        <v>#DIV/0!</v>
      </c>
      <c r="AF26" s="40" t="e">
        <f t="shared" si="20"/>
        <v>#DIV/0!</v>
      </c>
      <c r="AG26" s="41" t="e">
        <f t="shared" si="20"/>
        <v>#DIV/0!</v>
      </c>
      <c r="AH26" s="40" t="e">
        <f t="shared" si="20"/>
        <v>#DIV/0!</v>
      </c>
      <c r="AI26" s="40" t="e">
        <f t="shared" si="20"/>
        <v>#DIV/0!</v>
      </c>
      <c r="AJ26" s="40" t="e">
        <f t="shared" si="20"/>
        <v>#DIV/0!</v>
      </c>
      <c r="AK26" s="40" t="e">
        <f t="shared" si="20"/>
        <v>#DIV/0!</v>
      </c>
      <c r="AL26" s="41" t="e">
        <f t="shared" si="20"/>
        <v>#DIV/0!</v>
      </c>
    </row>
    <row r="27" spans="2:38" x14ac:dyDescent="0.3">
      <c r="B27" s="352" t="s">
        <v>3</v>
      </c>
      <c r="C27" s="353"/>
      <c r="D27" s="43"/>
      <c r="E27" s="43"/>
      <c r="F27" s="128"/>
      <c r="G27" s="128"/>
      <c r="H27" s="44" t="e">
        <f>(D27*D26/H26)+(E27*E26/H26)+(F27*F26/H26)+(G27*G26/H26)</f>
        <v>#DIV/0!</v>
      </c>
      <c r="I27" s="128"/>
      <c r="J27" s="128"/>
      <c r="K27" s="128"/>
      <c r="L27" s="128"/>
      <c r="M27" s="44" t="e">
        <f>(I27*I26/M26)+(J27*J26/M26)+(K27*K26/M26)+(L27*L26/M26)</f>
        <v>#DIV/0!</v>
      </c>
      <c r="N27" s="128"/>
      <c r="O27" s="128"/>
      <c r="P27" s="128">
        <f>O27*(1+P57)-P61</f>
        <v>0</v>
      </c>
      <c r="Q27" s="128">
        <f>P27*(1+Q57)-Q61</f>
        <v>0</v>
      </c>
      <c r="R27" s="44" t="e">
        <f>(N27*N26/R26)+(O27*O26/R26)+(P27*P26/R26)+(Q27*Q26/R26)</f>
        <v>#VALUE!</v>
      </c>
      <c r="S27" s="128">
        <f>Q27*(1+S57)-S61</f>
        <v>0</v>
      </c>
      <c r="T27" s="128">
        <f>S27*(1+T57)-T61</f>
        <v>0</v>
      </c>
      <c r="U27" s="128">
        <f>T27*(1+U57)-U61</f>
        <v>0</v>
      </c>
      <c r="V27" s="128">
        <f>U27*(1+V57)-V61</f>
        <v>0</v>
      </c>
      <c r="W27" s="44" t="e">
        <f>(S27*S26/W26)+(T27*T26/W26)+(U27*U26/W26)+(V27*V26/W26)</f>
        <v>#DIV/0!</v>
      </c>
      <c r="X27" s="43">
        <f>V27*(1+X57)-X61</f>
        <v>0</v>
      </c>
      <c r="Y27" s="43">
        <f>X27*(1+Y57)-Y61</f>
        <v>0</v>
      </c>
      <c r="Z27" s="43">
        <f>Y27*(1+Z57)-Z61</f>
        <v>0</v>
      </c>
      <c r="AA27" s="43">
        <f>Z27*(1+AA57)-AA61</f>
        <v>0</v>
      </c>
      <c r="AB27" s="44" t="e">
        <f>(X27*X26/AB26)+(Y27*Y26/AB26)+(Z27*Z26/AB26)+(AA27*AA26/AB26)</f>
        <v>#DIV/0!</v>
      </c>
      <c r="AC27" s="128">
        <f>AA27*(1+AC57)-AC61</f>
        <v>0</v>
      </c>
      <c r="AD27" s="128">
        <f>AC27*(1+AD57)-AD61</f>
        <v>0</v>
      </c>
      <c r="AE27" s="128">
        <f>AD27*(1+AE57)-AE61</f>
        <v>0</v>
      </c>
      <c r="AF27" s="128">
        <f>AE27*(1+AF57)-AF61</f>
        <v>0</v>
      </c>
      <c r="AG27" s="44" t="e">
        <f>(AC27*AC26/AG26)+(AD27*AD26/AG26)+(AE27*AE26/AG26)+(AF27*AF26/AG26)</f>
        <v>#DIV/0!</v>
      </c>
      <c r="AH27" s="128">
        <f>AF27*(1+AH57)-AH61</f>
        <v>0</v>
      </c>
      <c r="AI27" s="128">
        <f>AH27*(1+AI57)-AI61</f>
        <v>0</v>
      </c>
      <c r="AJ27" s="128">
        <f>AI27*(1+AJ57)-AJ61</f>
        <v>0</v>
      </c>
      <c r="AK27" s="128">
        <f>AJ27*(1+AK57)-AK61</f>
        <v>0</v>
      </c>
      <c r="AL27" s="44" t="e">
        <f>(AH27*AH26/AL26)+(AI27*AI26/AL26)+(AJ27*AJ26/AL26)+(AK27*AK26/AL26)</f>
        <v>#DIV/0!</v>
      </c>
    </row>
    <row r="28" spans="2:38" ht="15.75" customHeight="1" x14ac:dyDescent="0.3">
      <c r="B28" s="352" t="s">
        <v>4</v>
      </c>
      <c r="C28" s="353"/>
      <c r="D28" s="43"/>
      <c r="E28" s="43"/>
      <c r="F28" s="128"/>
      <c r="G28" s="128"/>
      <c r="H28" s="44" t="e">
        <f>(D28*D26/H26)+(E28*E26/H26)+(F28*F26/H26)+(G28*G26/H26)</f>
        <v>#DIV/0!</v>
      </c>
      <c r="I28" s="128"/>
      <c r="J28" s="128"/>
      <c r="K28" s="128"/>
      <c r="L28" s="128"/>
      <c r="M28" s="44" t="e">
        <f>(I28*I26/M26)+(J28*J26/M26)+(K28*K26/M26)+(L28*L26/M26)</f>
        <v>#DIV/0!</v>
      </c>
      <c r="N28" s="128"/>
      <c r="O28" s="128"/>
      <c r="P28" s="128">
        <f>O28*(1+P58)-P61-P62</f>
        <v>0</v>
      </c>
      <c r="Q28" s="128">
        <f>P28*(1+Q58)-Q61-Q62</f>
        <v>0</v>
      </c>
      <c r="R28" s="44" t="e">
        <f>(N28*N26/R26)+(O28*O26/R26)+(P28*P26/R26)+(Q28*Q26/R26)</f>
        <v>#VALUE!</v>
      </c>
      <c r="S28" s="128">
        <f>Q28*(1+S58)-S61-S62</f>
        <v>0</v>
      </c>
      <c r="T28" s="128">
        <f>S28*(1+T58)-T61-T62</f>
        <v>0</v>
      </c>
      <c r="U28" s="128">
        <f>T28*(1+U58)-U61-U62</f>
        <v>0</v>
      </c>
      <c r="V28" s="128">
        <f>U28*(1+V58)-V61-V62</f>
        <v>0</v>
      </c>
      <c r="W28" s="44" t="e">
        <f>(S28*S26/W26)+(T28*T26/W26)+(U28*U26/W26)+(V28*V26/W26)</f>
        <v>#DIV/0!</v>
      </c>
      <c r="X28" s="43">
        <f>V28*(1+X58)-X61-X62</f>
        <v>0</v>
      </c>
      <c r="Y28" s="43">
        <f>X28*(1+Y58)-Y61-Y62</f>
        <v>0</v>
      </c>
      <c r="Z28" s="43">
        <f>Y28*(1+Z58)-Z61-Z62</f>
        <v>0</v>
      </c>
      <c r="AA28" s="43">
        <f>Z28*(1+AA58)-AA61-AA62</f>
        <v>0</v>
      </c>
      <c r="AB28" s="44" t="e">
        <f>(X28*X26/AB26)+(Y28*Y26/AB26)+(Z28*Z26/AB26)+(AA28*AA26/AB26)</f>
        <v>#DIV/0!</v>
      </c>
      <c r="AC28" s="128">
        <f>AA28*(1+AC58)-AC61-AC62</f>
        <v>0</v>
      </c>
      <c r="AD28" s="128">
        <f>AC28*(1+AD58)-AD61-AD62</f>
        <v>0</v>
      </c>
      <c r="AE28" s="128">
        <f>AD28*(1+AE58)-AE61-AE62</f>
        <v>0</v>
      </c>
      <c r="AF28" s="128">
        <f>AE28*(1+AF58)-AF61-AF62</f>
        <v>0</v>
      </c>
      <c r="AG28" s="44" t="e">
        <f>(AC28*AC26/AG26)+(AD28*AD26/AG26)+(AE28*AE26/AG26)+(AF28*AF26/AG26)</f>
        <v>#DIV/0!</v>
      </c>
      <c r="AH28" s="128">
        <f>AF28*(1+AH58)-AH61-AH62</f>
        <v>0</v>
      </c>
      <c r="AI28" s="128">
        <f>AH28*(1+AI58)-AI61-AI62</f>
        <v>0</v>
      </c>
      <c r="AJ28" s="128">
        <f>AI28*(1+AJ58)-AJ61-AJ62</f>
        <v>0</v>
      </c>
      <c r="AK28" s="128">
        <f>AJ28*(1+AK58)-AK61-AK62</f>
        <v>0</v>
      </c>
      <c r="AL28" s="44" t="e">
        <f>(AH28*AH26/AL26)+(AI28*AI26/AL26)+(AJ28*AJ26/AL26)+(AK28*AK26/AL26)</f>
        <v>#DIV/0!</v>
      </c>
    </row>
    <row r="29" spans="2:38" ht="15.75" customHeight="1" x14ac:dyDescent="0.3">
      <c r="B29" s="354" t="s">
        <v>127</v>
      </c>
      <c r="C29" s="355"/>
      <c r="D29" s="45" t="e">
        <f t="shared" ref="D29" si="21">D26/D27</f>
        <v>#DIV/0!</v>
      </c>
      <c r="E29" s="45" t="e">
        <f t="shared" ref="E29:AB29" si="22">E26/E27</f>
        <v>#DIV/0!</v>
      </c>
      <c r="F29" s="45" t="e">
        <f t="shared" si="22"/>
        <v>#DIV/0!</v>
      </c>
      <c r="G29" s="45" t="e">
        <f t="shared" si="22"/>
        <v>#DIV/0!</v>
      </c>
      <c r="H29" s="46" t="e">
        <f t="shared" si="22"/>
        <v>#DIV/0!</v>
      </c>
      <c r="I29" s="45" t="e">
        <f t="shared" si="22"/>
        <v>#DIV/0!</v>
      </c>
      <c r="J29" s="45" t="e">
        <f t="shared" si="22"/>
        <v>#DIV/0!</v>
      </c>
      <c r="K29" s="45" t="e">
        <f t="shared" si="22"/>
        <v>#DIV/0!</v>
      </c>
      <c r="L29" s="45" t="e">
        <f t="shared" si="22"/>
        <v>#DIV/0!</v>
      </c>
      <c r="M29" s="46" t="e">
        <f t="shared" si="22"/>
        <v>#DIV/0!</v>
      </c>
      <c r="N29" s="45" t="e">
        <f t="shared" si="22"/>
        <v>#DIV/0!</v>
      </c>
      <c r="O29" s="45" t="e">
        <f t="shared" si="22"/>
        <v>#DIV/0!</v>
      </c>
      <c r="P29" s="45" t="e">
        <f t="shared" si="22"/>
        <v>#VALUE!</v>
      </c>
      <c r="Q29" s="45" t="e">
        <f t="shared" si="22"/>
        <v>#DIV/0!</v>
      </c>
      <c r="R29" s="46" t="e">
        <f t="shared" si="22"/>
        <v>#VALUE!</v>
      </c>
      <c r="S29" s="45" t="e">
        <f t="shared" si="22"/>
        <v>#DIV/0!</v>
      </c>
      <c r="T29" s="45" t="e">
        <f t="shared" si="22"/>
        <v>#DIV/0!</v>
      </c>
      <c r="U29" s="45" t="e">
        <f t="shared" si="22"/>
        <v>#DIV/0!</v>
      </c>
      <c r="V29" s="45" t="e">
        <f t="shared" si="22"/>
        <v>#DIV/0!</v>
      </c>
      <c r="W29" s="46" t="e">
        <f t="shared" si="22"/>
        <v>#DIV/0!</v>
      </c>
      <c r="X29" s="45" t="e">
        <f t="shared" si="22"/>
        <v>#DIV/0!</v>
      </c>
      <c r="Y29" s="45" t="e">
        <f t="shared" si="22"/>
        <v>#DIV/0!</v>
      </c>
      <c r="Z29" s="45" t="e">
        <f t="shared" si="22"/>
        <v>#DIV/0!</v>
      </c>
      <c r="AA29" s="45" t="e">
        <f t="shared" si="22"/>
        <v>#DIV/0!</v>
      </c>
      <c r="AB29" s="46" t="e">
        <f t="shared" si="22"/>
        <v>#DIV/0!</v>
      </c>
      <c r="AC29" s="45" t="e">
        <f t="shared" ref="AC29:AL29" si="23">AC26/AC27</f>
        <v>#DIV/0!</v>
      </c>
      <c r="AD29" s="45" t="e">
        <f t="shared" si="23"/>
        <v>#DIV/0!</v>
      </c>
      <c r="AE29" s="45" t="e">
        <f t="shared" si="23"/>
        <v>#DIV/0!</v>
      </c>
      <c r="AF29" s="45" t="e">
        <f t="shared" si="23"/>
        <v>#DIV/0!</v>
      </c>
      <c r="AG29" s="46" t="e">
        <f t="shared" si="23"/>
        <v>#DIV/0!</v>
      </c>
      <c r="AH29" s="45" t="e">
        <f t="shared" si="23"/>
        <v>#DIV/0!</v>
      </c>
      <c r="AI29" s="45" t="e">
        <f t="shared" si="23"/>
        <v>#DIV/0!</v>
      </c>
      <c r="AJ29" s="45" t="e">
        <f t="shared" si="23"/>
        <v>#DIV/0!</v>
      </c>
      <c r="AK29" s="45" t="e">
        <f t="shared" si="23"/>
        <v>#DIV/0!</v>
      </c>
      <c r="AL29" s="46" t="e">
        <f t="shared" si="23"/>
        <v>#DIV/0!</v>
      </c>
    </row>
    <row r="30" spans="2:38" x14ac:dyDescent="0.3">
      <c r="B30" s="354" t="s">
        <v>128</v>
      </c>
      <c r="C30" s="355"/>
      <c r="D30" s="45" t="e">
        <f t="shared" ref="D30" si="24">D26/D28</f>
        <v>#DIV/0!</v>
      </c>
      <c r="E30" s="45" t="e">
        <f t="shared" ref="E30:AB30" si="25">E26/E28</f>
        <v>#DIV/0!</v>
      </c>
      <c r="F30" s="45" t="e">
        <f t="shared" si="25"/>
        <v>#DIV/0!</v>
      </c>
      <c r="G30" s="45" t="e">
        <f t="shared" si="25"/>
        <v>#DIV/0!</v>
      </c>
      <c r="H30" s="46" t="e">
        <f t="shared" si="25"/>
        <v>#DIV/0!</v>
      </c>
      <c r="I30" s="45" t="e">
        <f t="shared" si="25"/>
        <v>#DIV/0!</v>
      </c>
      <c r="J30" s="45" t="e">
        <f t="shared" si="25"/>
        <v>#DIV/0!</v>
      </c>
      <c r="K30" s="45" t="e">
        <f t="shared" si="25"/>
        <v>#DIV/0!</v>
      </c>
      <c r="L30" s="45" t="e">
        <f t="shared" si="25"/>
        <v>#DIV/0!</v>
      </c>
      <c r="M30" s="46" t="e">
        <f t="shared" si="25"/>
        <v>#DIV/0!</v>
      </c>
      <c r="N30" s="45" t="e">
        <f t="shared" si="25"/>
        <v>#DIV/0!</v>
      </c>
      <c r="O30" s="45" t="e">
        <f t="shared" si="25"/>
        <v>#DIV/0!</v>
      </c>
      <c r="P30" s="45" t="e">
        <f t="shared" si="25"/>
        <v>#VALUE!</v>
      </c>
      <c r="Q30" s="45" t="e">
        <f t="shared" si="25"/>
        <v>#DIV/0!</v>
      </c>
      <c r="R30" s="46" t="e">
        <f t="shared" si="25"/>
        <v>#VALUE!</v>
      </c>
      <c r="S30" s="45" t="e">
        <f t="shared" si="25"/>
        <v>#DIV/0!</v>
      </c>
      <c r="T30" s="45" t="e">
        <f t="shared" si="25"/>
        <v>#DIV/0!</v>
      </c>
      <c r="U30" s="45" t="e">
        <f t="shared" si="25"/>
        <v>#DIV/0!</v>
      </c>
      <c r="V30" s="45" t="e">
        <f t="shared" si="25"/>
        <v>#DIV/0!</v>
      </c>
      <c r="W30" s="46" t="e">
        <f t="shared" si="25"/>
        <v>#DIV/0!</v>
      </c>
      <c r="X30" s="45" t="e">
        <f t="shared" si="25"/>
        <v>#DIV/0!</v>
      </c>
      <c r="Y30" s="45" t="e">
        <f t="shared" si="25"/>
        <v>#DIV/0!</v>
      </c>
      <c r="Z30" s="45" t="e">
        <f t="shared" si="25"/>
        <v>#DIV/0!</v>
      </c>
      <c r="AA30" s="45" t="e">
        <f t="shared" si="25"/>
        <v>#DIV/0!</v>
      </c>
      <c r="AB30" s="46" t="e">
        <f t="shared" si="25"/>
        <v>#DIV/0!</v>
      </c>
      <c r="AC30" s="45" t="e">
        <f t="shared" ref="AC30:AL30" si="26">AC26/AC28</f>
        <v>#DIV/0!</v>
      </c>
      <c r="AD30" s="45" t="e">
        <f t="shared" si="26"/>
        <v>#DIV/0!</v>
      </c>
      <c r="AE30" s="45" t="e">
        <f t="shared" si="26"/>
        <v>#DIV/0!</v>
      </c>
      <c r="AF30" s="45" t="e">
        <f t="shared" si="26"/>
        <v>#DIV/0!</v>
      </c>
      <c r="AG30" s="46" t="e">
        <f t="shared" si="26"/>
        <v>#DIV/0!</v>
      </c>
      <c r="AH30" s="45" t="e">
        <f t="shared" si="26"/>
        <v>#DIV/0!</v>
      </c>
      <c r="AI30" s="45" t="e">
        <f t="shared" si="26"/>
        <v>#DIV/0!</v>
      </c>
      <c r="AJ30" s="45" t="e">
        <f t="shared" si="26"/>
        <v>#DIV/0!</v>
      </c>
      <c r="AK30" s="45" t="e">
        <f t="shared" si="26"/>
        <v>#DIV/0!</v>
      </c>
      <c r="AL30" s="46" t="e">
        <f t="shared" si="26"/>
        <v>#DIV/0!</v>
      </c>
    </row>
    <row r="31" spans="2:38" x14ac:dyDescent="0.3">
      <c r="B31" s="352" t="s">
        <v>84</v>
      </c>
      <c r="C31" s="353"/>
      <c r="D31" s="87"/>
      <c r="E31" s="87"/>
      <c r="F31" s="87"/>
      <c r="G31" s="87"/>
      <c r="H31" s="246">
        <f>SUM(D31:G31)</f>
        <v>0</v>
      </c>
      <c r="I31" s="247"/>
      <c r="J31" s="87"/>
      <c r="K31" s="87"/>
      <c r="L31" s="87"/>
      <c r="M31" s="246">
        <f>SUM(I31:L31)</f>
        <v>0</v>
      </c>
      <c r="N31" s="87"/>
      <c r="O31" s="87"/>
      <c r="P31" s="87" t="e">
        <f t="shared" ref="P31:Q31" si="27">K31*(1+P32)</f>
        <v>#DIV/0!</v>
      </c>
      <c r="Q31" s="87" t="e">
        <f t="shared" si="27"/>
        <v>#DIV/0!</v>
      </c>
      <c r="R31" s="246" t="e">
        <f>SUM(N31:Q31)</f>
        <v>#DIV/0!</v>
      </c>
      <c r="S31" s="87" t="e">
        <f>Q31*(1+S32)</f>
        <v>#DIV/0!</v>
      </c>
      <c r="T31" s="87" t="e">
        <f>O31*(1+T32)</f>
        <v>#DIV/0!</v>
      </c>
      <c r="U31" s="87" t="e">
        <f t="shared" ref="U31" si="28">P31*(1+U32)</f>
        <v>#DIV/0!</v>
      </c>
      <c r="V31" s="87" t="e">
        <f t="shared" ref="V31" si="29">Q31*(1+V32)</f>
        <v>#DIV/0!</v>
      </c>
      <c r="W31" s="246" t="e">
        <f>SUM(S31:V31)</f>
        <v>#DIV/0!</v>
      </c>
      <c r="X31" s="87" t="e">
        <f>V31*(1+X32)</f>
        <v>#DIV/0!</v>
      </c>
      <c r="Y31" s="87" t="e">
        <f>T31*(1+Y32)</f>
        <v>#DIV/0!</v>
      </c>
      <c r="Z31" s="87" t="e">
        <f t="shared" ref="Z31" si="30">U31*(1+Z32)</f>
        <v>#DIV/0!</v>
      </c>
      <c r="AA31" s="87" t="e">
        <f t="shared" ref="AA31" si="31">V31*(1+AA32)</f>
        <v>#DIV/0!</v>
      </c>
      <c r="AB31" s="246" t="e">
        <f>SUM(X31:AA31)</f>
        <v>#DIV/0!</v>
      </c>
      <c r="AC31" s="87" t="e">
        <f>AA31*(1+AC32)</f>
        <v>#DIV/0!</v>
      </c>
      <c r="AD31" s="87" t="e">
        <f>Y31*(1+AD32)</f>
        <v>#DIV/0!</v>
      </c>
      <c r="AE31" s="87" t="e">
        <f t="shared" ref="AE31" si="32">Z31*(1+AE32)</f>
        <v>#DIV/0!</v>
      </c>
      <c r="AF31" s="87" t="e">
        <f t="shared" ref="AF31" si="33">AA31*(1+AF32)</f>
        <v>#DIV/0!</v>
      </c>
      <c r="AG31" s="246" t="e">
        <f>SUM(AC31:AF31)</f>
        <v>#DIV/0!</v>
      </c>
      <c r="AH31" s="87" t="e">
        <f>AF31*(1+AH32)</f>
        <v>#DIV/0!</v>
      </c>
      <c r="AI31" s="87" t="e">
        <f>AD31*(1+AI32)</f>
        <v>#DIV/0!</v>
      </c>
      <c r="AJ31" s="87" t="e">
        <f t="shared" ref="AJ31" si="34">AE31*(1+AJ32)</f>
        <v>#DIV/0!</v>
      </c>
      <c r="AK31" s="87" t="e">
        <f t="shared" ref="AK31" si="35">AF31*(1+AK32)</f>
        <v>#DIV/0!</v>
      </c>
      <c r="AL31" s="246" t="e">
        <f>SUM(AH31:AK31)</f>
        <v>#DIV/0!</v>
      </c>
    </row>
    <row r="32" spans="2:38" s="135" customFormat="1" x14ac:dyDescent="0.3">
      <c r="B32" s="236" t="s">
        <v>166</v>
      </c>
      <c r="C32" s="237"/>
      <c r="D32" s="249"/>
      <c r="E32" s="250"/>
      <c r="F32" s="250"/>
      <c r="G32" s="251"/>
      <c r="H32" s="256"/>
      <c r="I32" s="249" t="e">
        <f>I31/D31-1</f>
        <v>#DIV/0!</v>
      </c>
      <c r="J32" s="250" t="e">
        <f t="shared" ref="J32" si="36">J31/E31-1</f>
        <v>#DIV/0!</v>
      </c>
      <c r="K32" s="250" t="e">
        <f t="shared" ref="K32" si="37">K31/F31-1</f>
        <v>#DIV/0!</v>
      </c>
      <c r="L32" s="251" t="e">
        <f t="shared" ref="L32" si="38">L31/G31-1</f>
        <v>#DIV/0!</v>
      </c>
      <c r="M32" s="256" t="e">
        <f>M31/H31-1</f>
        <v>#DIV/0!</v>
      </c>
      <c r="N32" s="249" t="e">
        <f>N31/I31-1</f>
        <v>#DIV/0!</v>
      </c>
      <c r="O32" s="250" t="e">
        <f>O31/J31-1</f>
        <v>#DIV/0!</v>
      </c>
      <c r="P32" s="252" t="e">
        <f>O32</f>
        <v>#DIV/0!</v>
      </c>
      <c r="Q32" s="253" t="e">
        <f>P32</f>
        <v>#DIV/0!</v>
      </c>
      <c r="R32" s="250" t="e">
        <f>R31/M31-1</f>
        <v>#DIV/0!</v>
      </c>
      <c r="S32" s="254" t="e">
        <f>Q32</f>
        <v>#DIV/0!</v>
      </c>
      <c r="T32" s="252" t="e">
        <f>S32</f>
        <v>#DIV/0!</v>
      </c>
      <c r="U32" s="252" t="e">
        <f>T32</f>
        <v>#DIV/0!</v>
      </c>
      <c r="V32" s="253" t="e">
        <f>U32</f>
        <v>#DIV/0!</v>
      </c>
      <c r="W32" s="250" t="e">
        <f>W31/R31-1</f>
        <v>#DIV/0!</v>
      </c>
      <c r="X32" s="254" t="e">
        <f>V32</f>
        <v>#DIV/0!</v>
      </c>
      <c r="Y32" s="252" t="e">
        <f>X32</f>
        <v>#DIV/0!</v>
      </c>
      <c r="Z32" s="252" t="e">
        <f>Y32</f>
        <v>#DIV/0!</v>
      </c>
      <c r="AA32" s="253" t="e">
        <f>Z32</f>
        <v>#DIV/0!</v>
      </c>
      <c r="AB32" s="250" t="e">
        <f>AB31/W31-1</f>
        <v>#DIV/0!</v>
      </c>
      <c r="AC32" s="254" t="e">
        <f>AA32</f>
        <v>#DIV/0!</v>
      </c>
      <c r="AD32" s="252" t="e">
        <f>AC32</f>
        <v>#DIV/0!</v>
      </c>
      <c r="AE32" s="252" t="e">
        <f>AD32</f>
        <v>#DIV/0!</v>
      </c>
      <c r="AF32" s="253" t="e">
        <f>AE32</f>
        <v>#DIV/0!</v>
      </c>
      <c r="AG32" s="250" t="e">
        <f>AG31/AB31-1</f>
        <v>#DIV/0!</v>
      </c>
      <c r="AH32" s="254" t="e">
        <f>AF32</f>
        <v>#DIV/0!</v>
      </c>
      <c r="AI32" s="252" t="e">
        <f>AH32</f>
        <v>#DIV/0!</v>
      </c>
      <c r="AJ32" s="252" t="e">
        <f>AI32</f>
        <v>#DIV/0!</v>
      </c>
      <c r="AK32" s="253" t="e">
        <f>AJ32</f>
        <v>#DIV/0!</v>
      </c>
      <c r="AL32" s="255" t="e">
        <f>AL31/AG31-1</f>
        <v>#DIV/0!</v>
      </c>
    </row>
    <row r="33" spans="2:38" x14ac:dyDescent="0.3">
      <c r="B33" s="301"/>
      <c r="C33" s="100"/>
      <c r="D33" s="248"/>
      <c r="E33" s="248"/>
      <c r="F33" s="245"/>
      <c r="G33" s="245"/>
      <c r="H33" s="248"/>
      <c r="I33" s="248"/>
      <c r="J33" s="248"/>
      <c r="K33" s="245"/>
      <c r="L33" s="245"/>
      <c r="M33" s="248"/>
      <c r="N33" s="248"/>
      <c r="O33" s="248"/>
      <c r="P33" s="245"/>
      <c r="Q33" s="245"/>
      <c r="R33" s="248"/>
      <c r="S33" s="248"/>
      <c r="T33" s="248"/>
      <c r="U33" s="245"/>
      <c r="V33" s="245"/>
      <c r="W33" s="248"/>
      <c r="X33" s="248"/>
      <c r="Y33" s="248"/>
      <c r="Z33" s="245"/>
      <c r="AA33" s="245"/>
      <c r="AB33" s="248"/>
      <c r="AC33" s="248"/>
      <c r="AD33" s="248"/>
      <c r="AE33" s="245"/>
      <c r="AF33" s="245"/>
      <c r="AG33" s="248"/>
      <c r="AH33" s="248"/>
      <c r="AI33" s="248"/>
      <c r="AJ33" s="245"/>
      <c r="AK33" s="245"/>
      <c r="AL33" s="248"/>
    </row>
    <row r="34" spans="2:38" ht="15.6" x14ac:dyDescent="0.3">
      <c r="B34" s="348" t="s">
        <v>188</v>
      </c>
      <c r="C34" s="349"/>
      <c r="D34" s="112" t="s">
        <v>65</v>
      </c>
      <c r="E34" s="112" t="s">
        <v>66</v>
      </c>
      <c r="F34" s="112" t="s">
        <v>67</v>
      </c>
      <c r="G34" s="112" t="s">
        <v>69</v>
      </c>
      <c r="H34" s="112" t="s">
        <v>69</v>
      </c>
      <c r="I34" s="112" t="s">
        <v>70</v>
      </c>
      <c r="J34" s="112" t="s">
        <v>71</v>
      </c>
      <c r="K34" s="112" t="s">
        <v>72</v>
      </c>
      <c r="L34" s="112" t="s">
        <v>68</v>
      </c>
      <c r="M34" s="112" t="s">
        <v>68</v>
      </c>
      <c r="N34" s="112" t="s">
        <v>73</v>
      </c>
      <c r="O34" s="112" t="s">
        <v>74</v>
      </c>
      <c r="P34" s="138" t="s">
        <v>75</v>
      </c>
      <c r="Q34" s="138" t="s">
        <v>76</v>
      </c>
      <c r="R34" s="138" t="s">
        <v>76</v>
      </c>
      <c r="S34" s="138" t="s">
        <v>77</v>
      </c>
      <c r="T34" s="138" t="s">
        <v>78</v>
      </c>
      <c r="U34" s="138" t="s">
        <v>79</v>
      </c>
      <c r="V34" s="138" t="s">
        <v>80</v>
      </c>
      <c r="W34" s="138" t="s">
        <v>80</v>
      </c>
      <c r="X34" s="138" t="s">
        <v>81</v>
      </c>
      <c r="Y34" s="138" t="s">
        <v>82</v>
      </c>
      <c r="Z34" s="138" t="s">
        <v>83</v>
      </c>
      <c r="AA34" s="138" t="s">
        <v>145</v>
      </c>
      <c r="AB34" s="138" t="s">
        <v>145</v>
      </c>
      <c r="AC34" s="138" t="s">
        <v>146</v>
      </c>
      <c r="AD34" s="138" t="s">
        <v>147</v>
      </c>
      <c r="AE34" s="138" t="s">
        <v>148</v>
      </c>
      <c r="AF34" s="138" t="s">
        <v>154</v>
      </c>
      <c r="AG34" s="138" t="s">
        <v>154</v>
      </c>
      <c r="AH34" s="138" t="s">
        <v>155</v>
      </c>
      <c r="AI34" s="138" t="s">
        <v>156</v>
      </c>
      <c r="AJ34" s="138" t="s">
        <v>157</v>
      </c>
      <c r="AK34" s="138" t="s">
        <v>259</v>
      </c>
      <c r="AL34" s="139" t="s">
        <v>259</v>
      </c>
    </row>
    <row r="35" spans="2:38" ht="16.2" x14ac:dyDescent="0.45">
      <c r="B35" s="350"/>
      <c r="C35" s="351"/>
      <c r="D35" s="113" t="s">
        <v>229</v>
      </c>
      <c r="E35" s="113" t="s">
        <v>230</v>
      </c>
      <c r="F35" s="113" t="s">
        <v>231</v>
      </c>
      <c r="G35" s="113" t="s">
        <v>232</v>
      </c>
      <c r="H35" s="113" t="s">
        <v>233</v>
      </c>
      <c r="I35" s="113" t="s">
        <v>234</v>
      </c>
      <c r="J35" s="113" t="s">
        <v>235</v>
      </c>
      <c r="K35" s="113" t="s">
        <v>236</v>
      </c>
      <c r="L35" s="113" t="s">
        <v>237</v>
      </c>
      <c r="M35" s="113" t="s">
        <v>238</v>
      </c>
      <c r="N35" s="113" t="s">
        <v>239</v>
      </c>
      <c r="O35" s="113" t="s">
        <v>240</v>
      </c>
      <c r="P35" s="140" t="s">
        <v>241</v>
      </c>
      <c r="Q35" s="140" t="s">
        <v>242</v>
      </c>
      <c r="R35" s="140" t="s">
        <v>243</v>
      </c>
      <c r="S35" s="140" t="s">
        <v>244</v>
      </c>
      <c r="T35" s="140" t="s">
        <v>245</v>
      </c>
      <c r="U35" s="140" t="s">
        <v>246</v>
      </c>
      <c r="V35" s="140" t="s">
        <v>247</v>
      </c>
      <c r="W35" s="140" t="s">
        <v>248</v>
      </c>
      <c r="X35" s="140" t="s">
        <v>249</v>
      </c>
      <c r="Y35" s="140" t="s">
        <v>250</v>
      </c>
      <c r="Z35" s="140" t="s">
        <v>251</v>
      </c>
      <c r="AA35" s="140" t="s">
        <v>252</v>
      </c>
      <c r="AB35" s="140" t="s">
        <v>253</v>
      </c>
      <c r="AC35" s="140" t="s">
        <v>254</v>
      </c>
      <c r="AD35" s="140" t="s">
        <v>255</v>
      </c>
      <c r="AE35" s="140" t="s">
        <v>256</v>
      </c>
      <c r="AF35" s="140" t="s">
        <v>257</v>
      </c>
      <c r="AG35" s="140" t="s">
        <v>258</v>
      </c>
      <c r="AH35" s="140" t="s">
        <v>260</v>
      </c>
      <c r="AI35" s="140" t="s">
        <v>261</v>
      </c>
      <c r="AJ35" s="140" t="s">
        <v>262</v>
      </c>
      <c r="AK35" s="140" t="s">
        <v>263</v>
      </c>
      <c r="AL35" s="141" t="s">
        <v>264</v>
      </c>
    </row>
    <row r="36" spans="2:38" ht="16.2" x14ac:dyDescent="0.45">
      <c r="B36" s="360"/>
      <c r="C36" s="361"/>
      <c r="D36" s="3"/>
      <c r="E36" s="2"/>
      <c r="F36" s="2"/>
      <c r="G36" s="2"/>
      <c r="H36" s="47"/>
      <c r="I36" s="2"/>
      <c r="J36" s="2"/>
      <c r="K36" s="2"/>
      <c r="L36" s="2"/>
      <c r="M36" s="47"/>
      <c r="N36" s="2"/>
      <c r="O36" s="2"/>
      <c r="P36" s="2"/>
      <c r="Q36" s="2"/>
      <c r="R36" s="47"/>
      <c r="S36" s="2"/>
      <c r="T36" s="2"/>
      <c r="U36" s="2"/>
      <c r="V36" s="2"/>
      <c r="W36" s="47"/>
      <c r="X36" s="2"/>
      <c r="Y36" s="2"/>
      <c r="Z36" s="2"/>
      <c r="AA36" s="2"/>
      <c r="AB36" s="47"/>
      <c r="AC36" s="131"/>
      <c r="AD36" s="131"/>
      <c r="AE36" s="131"/>
      <c r="AF36" s="131"/>
      <c r="AG36" s="47"/>
      <c r="AH36" s="131"/>
      <c r="AI36" s="131"/>
      <c r="AJ36" s="131"/>
      <c r="AK36" s="131"/>
      <c r="AL36" s="47"/>
    </row>
    <row r="37" spans="2:38" x14ac:dyDescent="0.3">
      <c r="B37" s="364" t="s">
        <v>225</v>
      </c>
      <c r="C37" s="365"/>
      <c r="D37" s="107"/>
      <c r="E37" s="107"/>
      <c r="F37" s="51"/>
      <c r="G37" s="51"/>
      <c r="H37" s="83"/>
      <c r="I37" s="51"/>
      <c r="J37" s="51"/>
      <c r="K37" s="51"/>
      <c r="L37" s="51"/>
      <c r="M37" s="83"/>
      <c r="N37" s="51"/>
      <c r="O37" s="51"/>
      <c r="P37" s="51"/>
      <c r="Q37" s="51"/>
      <c r="R37" s="83"/>
      <c r="S37" s="51"/>
      <c r="T37" s="51"/>
      <c r="U37" s="51"/>
      <c r="V37" s="51"/>
      <c r="W37" s="83"/>
      <c r="X37" s="51"/>
      <c r="Y37" s="51"/>
      <c r="Z37" s="51"/>
      <c r="AA37" s="51"/>
      <c r="AB37" s="83"/>
      <c r="AC37" s="51"/>
      <c r="AD37" s="51"/>
      <c r="AE37" s="51"/>
      <c r="AF37" s="51"/>
      <c r="AG37" s="83"/>
      <c r="AH37" s="51"/>
      <c r="AI37" s="51"/>
      <c r="AJ37" s="51"/>
      <c r="AK37" s="51"/>
      <c r="AL37" s="83"/>
    </row>
    <row r="38" spans="2:38" x14ac:dyDescent="0.3">
      <c r="B38" s="364"/>
      <c r="C38" s="365"/>
      <c r="D38" s="107"/>
      <c r="E38" s="107"/>
      <c r="F38" s="51"/>
      <c r="G38" s="51"/>
      <c r="H38" s="83"/>
      <c r="I38" s="51"/>
      <c r="J38" s="51"/>
      <c r="K38" s="51"/>
      <c r="L38" s="51"/>
      <c r="M38" s="83"/>
      <c r="N38" s="51"/>
      <c r="O38" s="51"/>
      <c r="P38" s="51"/>
      <c r="Q38" s="51"/>
      <c r="R38" s="83"/>
      <c r="S38" s="51"/>
      <c r="T38" s="51"/>
      <c r="U38" s="51"/>
      <c r="V38" s="51"/>
      <c r="W38" s="83"/>
      <c r="X38" s="51"/>
      <c r="Y38" s="51"/>
      <c r="Z38" s="51"/>
      <c r="AA38" s="51"/>
      <c r="AB38" s="83"/>
      <c r="AC38" s="51"/>
      <c r="AD38" s="51"/>
      <c r="AE38" s="51"/>
      <c r="AF38" s="51"/>
      <c r="AG38" s="83"/>
      <c r="AH38" s="51"/>
      <c r="AI38" s="51"/>
      <c r="AJ38" s="51"/>
      <c r="AK38" s="51"/>
      <c r="AL38" s="83"/>
    </row>
    <row r="39" spans="2:38" s="105" customFormat="1" x14ac:dyDescent="0.3">
      <c r="B39" s="364"/>
      <c r="C39" s="365"/>
      <c r="D39" s="107"/>
      <c r="E39" s="107"/>
      <c r="F39" s="51"/>
      <c r="G39" s="51"/>
      <c r="H39" s="83"/>
      <c r="I39" s="51"/>
      <c r="J39" s="51"/>
      <c r="K39" s="51"/>
      <c r="L39" s="51"/>
      <c r="M39" s="83"/>
      <c r="N39" s="51"/>
      <c r="O39" s="51"/>
      <c r="P39" s="51"/>
      <c r="Q39" s="51"/>
      <c r="R39" s="83"/>
      <c r="S39" s="51"/>
      <c r="T39" s="51"/>
      <c r="U39" s="51"/>
      <c r="V39" s="51"/>
      <c r="W39" s="83"/>
      <c r="X39" s="51"/>
      <c r="Y39" s="51"/>
      <c r="Z39" s="51"/>
      <c r="AA39" s="51"/>
      <c r="AB39" s="83"/>
      <c r="AC39" s="51"/>
      <c r="AD39" s="51"/>
      <c r="AE39" s="51"/>
      <c r="AF39" s="51"/>
      <c r="AG39" s="83"/>
      <c r="AH39" s="51"/>
      <c r="AI39" s="51"/>
      <c r="AJ39" s="51"/>
      <c r="AK39" s="51"/>
      <c r="AL39" s="83"/>
    </row>
    <row r="40" spans="2:38" x14ac:dyDescent="0.3">
      <c r="B40" s="364"/>
      <c r="C40" s="365"/>
      <c r="D40" s="107"/>
      <c r="E40" s="107"/>
      <c r="F40" s="51"/>
      <c r="G40" s="51"/>
      <c r="H40" s="83"/>
      <c r="I40" s="51"/>
      <c r="J40" s="51"/>
      <c r="K40" s="51"/>
      <c r="L40" s="51"/>
      <c r="M40" s="83"/>
      <c r="N40" s="51"/>
      <c r="O40" s="51"/>
      <c r="P40" s="51"/>
      <c r="Q40" s="51"/>
      <c r="R40" s="83"/>
      <c r="S40" s="51"/>
      <c r="T40" s="51"/>
      <c r="U40" s="51"/>
      <c r="V40" s="51"/>
      <c r="W40" s="83"/>
      <c r="X40" s="51"/>
      <c r="Y40" s="51"/>
      <c r="Z40" s="51"/>
      <c r="AA40" s="51"/>
      <c r="AB40" s="83"/>
      <c r="AC40" s="51"/>
      <c r="AD40" s="51"/>
      <c r="AE40" s="51"/>
      <c r="AF40" s="51"/>
      <c r="AG40" s="83"/>
      <c r="AH40" s="51"/>
      <c r="AI40" s="51"/>
      <c r="AJ40" s="51"/>
      <c r="AK40" s="51"/>
      <c r="AL40" s="83"/>
    </row>
    <row r="41" spans="2:38" ht="16.2" x14ac:dyDescent="0.45">
      <c r="B41" s="358"/>
      <c r="C41" s="359"/>
      <c r="D41" s="179"/>
      <c r="E41" s="179"/>
      <c r="F41" s="177"/>
      <c r="G41" s="177"/>
      <c r="H41" s="178"/>
      <c r="I41" s="177"/>
      <c r="J41" s="177"/>
      <c r="K41" s="177"/>
      <c r="L41" s="177"/>
      <c r="M41" s="178"/>
      <c r="N41" s="177"/>
      <c r="O41" s="177"/>
      <c r="P41" s="177"/>
      <c r="Q41" s="177"/>
      <c r="R41" s="178"/>
      <c r="S41" s="177"/>
      <c r="T41" s="177"/>
      <c r="U41" s="177"/>
      <c r="V41" s="177"/>
      <c r="W41" s="178"/>
      <c r="X41" s="177"/>
      <c r="Y41" s="177"/>
      <c r="Z41" s="177"/>
      <c r="AA41" s="177"/>
      <c r="AB41" s="178"/>
      <c r="AC41" s="177"/>
      <c r="AD41" s="177"/>
      <c r="AE41" s="177"/>
      <c r="AF41" s="177"/>
      <c r="AG41" s="178"/>
      <c r="AH41" s="177"/>
      <c r="AI41" s="177"/>
      <c r="AJ41" s="177"/>
      <c r="AK41" s="177"/>
      <c r="AL41" s="178"/>
    </row>
    <row r="42" spans="2:38" ht="13.2" customHeight="1" x14ac:dyDescent="0.3">
      <c r="B42" s="358"/>
      <c r="C42" s="359"/>
      <c r="D42" s="107"/>
      <c r="E42" s="107"/>
      <c r="F42" s="51"/>
      <c r="G42" s="51"/>
      <c r="H42" s="83"/>
      <c r="I42" s="51"/>
      <c r="J42" s="51"/>
      <c r="K42" s="51"/>
      <c r="L42" s="51"/>
      <c r="M42" s="83"/>
      <c r="N42" s="51"/>
      <c r="O42" s="51"/>
      <c r="P42" s="51"/>
      <c r="Q42" s="51"/>
      <c r="R42" s="83"/>
      <c r="S42" s="51"/>
      <c r="T42" s="51"/>
      <c r="U42" s="51"/>
      <c r="V42" s="51"/>
      <c r="W42" s="83"/>
      <c r="X42" s="51"/>
      <c r="Y42" s="51"/>
      <c r="Z42" s="51"/>
      <c r="AA42" s="51"/>
      <c r="AB42" s="83"/>
      <c r="AC42" s="51"/>
      <c r="AD42" s="51"/>
      <c r="AE42" s="51"/>
      <c r="AF42" s="51"/>
      <c r="AG42" s="83"/>
      <c r="AH42" s="51"/>
      <c r="AI42" s="51"/>
      <c r="AJ42" s="51"/>
      <c r="AK42" s="51"/>
      <c r="AL42" s="83"/>
    </row>
    <row r="43" spans="2:38" ht="13.2" customHeight="1" x14ac:dyDescent="0.3">
      <c r="B43" s="358"/>
      <c r="C43" s="359"/>
      <c r="D43" s="107"/>
      <c r="E43" s="107"/>
      <c r="F43" s="51"/>
      <c r="G43" s="51"/>
      <c r="H43" s="83"/>
      <c r="I43" s="51"/>
      <c r="J43" s="51"/>
      <c r="K43" s="51"/>
      <c r="L43" s="51"/>
      <c r="M43" s="83"/>
      <c r="N43" s="51"/>
      <c r="O43" s="51"/>
      <c r="P43" s="51"/>
      <c r="Q43" s="51"/>
      <c r="R43" s="83"/>
      <c r="S43" s="51"/>
      <c r="T43" s="51"/>
      <c r="U43" s="51"/>
      <c r="V43" s="51"/>
      <c r="W43" s="83"/>
      <c r="X43" s="51"/>
      <c r="Y43" s="51"/>
      <c r="Z43" s="51"/>
      <c r="AA43" s="51"/>
      <c r="AB43" s="83"/>
      <c r="AC43" s="51"/>
      <c r="AD43" s="51"/>
      <c r="AE43" s="51"/>
      <c r="AF43" s="51"/>
      <c r="AG43" s="83"/>
      <c r="AH43" s="51"/>
      <c r="AI43" s="51"/>
      <c r="AJ43" s="51"/>
      <c r="AK43" s="51"/>
      <c r="AL43" s="83"/>
    </row>
    <row r="44" spans="2:38" x14ac:dyDescent="0.3">
      <c r="B44" s="366"/>
      <c r="C44" s="367"/>
      <c r="D44" s="175"/>
      <c r="E44" s="175"/>
      <c r="F44" s="175"/>
      <c r="G44" s="175"/>
      <c r="H44" s="176"/>
      <c r="I44" s="175"/>
      <c r="J44" s="175"/>
      <c r="K44" s="175"/>
      <c r="L44" s="175"/>
      <c r="M44" s="176"/>
      <c r="N44" s="175"/>
      <c r="O44" s="175"/>
      <c r="P44" s="175"/>
      <c r="Q44" s="175"/>
      <c r="R44" s="176"/>
      <c r="S44" s="175"/>
      <c r="T44" s="175"/>
      <c r="U44" s="175"/>
      <c r="V44" s="175"/>
      <c r="W44" s="176"/>
      <c r="X44" s="175"/>
      <c r="Y44" s="175"/>
      <c r="Z44" s="175"/>
      <c r="AA44" s="175"/>
      <c r="AB44" s="176"/>
      <c r="AC44" s="175"/>
      <c r="AD44" s="175"/>
      <c r="AE44" s="175"/>
      <c r="AF44" s="175"/>
      <c r="AG44" s="176"/>
      <c r="AH44" s="175"/>
      <c r="AI44" s="175"/>
      <c r="AJ44" s="175"/>
      <c r="AK44" s="175"/>
      <c r="AL44" s="176"/>
    </row>
    <row r="45" spans="2:38" ht="15" customHeight="1" x14ac:dyDescent="0.45">
      <c r="B45" s="362" t="s">
        <v>151</v>
      </c>
      <c r="C45" s="363"/>
      <c r="D45" s="181"/>
      <c r="E45" s="180"/>
      <c r="F45" s="180"/>
      <c r="G45" s="180"/>
      <c r="H45" s="182"/>
      <c r="I45" s="180"/>
      <c r="J45" s="180"/>
      <c r="K45" s="180"/>
      <c r="L45" s="180"/>
      <c r="M45" s="182"/>
      <c r="N45" s="180"/>
      <c r="O45" s="180"/>
      <c r="P45" s="180"/>
      <c r="Q45" s="180"/>
      <c r="R45" s="182"/>
      <c r="S45" s="180"/>
      <c r="T45" s="180"/>
      <c r="U45" s="180"/>
      <c r="V45" s="180"/>
      <c r="W45" s="182"/>
      <c r="X45" s="180"/>
      <c r="Y45" s="180"/>
      <c r="Z45" s="180"/>
      <c r="AA45" s="180"/>
      <c r="AB45" s="182"/>
      <c r="AC45" s="180"/>
      <c r="AD45" s="180"/>
      <c r="AE45" s="180"/>
      <c r="AF45" s="180"/>
      <c r="AG45" s="182"/>
      <c r="AH45" s="180"/>
      <c r="AI45" s="180"/>
      <c r="AJ45" s="180"/>
      <c r="AK45" s="180"/>
      <c r="AL45" s="182"/>
    </row>
    <row r="46" spans="2:38" outlineLevel="1" x14ac:dyDescent="0.3">
      <c r="B46" s="358" t="s">
        <v>35</v>
      </c>
      <c r="C46" s="359"/>
      <c r="D46" s="24"/>
      <c r="E46" s="24"/>
      <c r="F46" s="24"/>
      <c r="G46" s="36"/>
      <c r="H46" s="15"/>
      <c r="I46" s="24" t="e">
        <f t="shared" ref="I46:AL46" si="39">I13/D13-1</f>
        <v>#DIV/0!</v>
      </c>
      <c r="J46" s="24" t="e">
        <f t="shared" si="39"/>
        <v>#DIV/0!</v>
      </c>
      <c r="K46" s="24" t="e">
        <f t="shared" si="39"/>
        <v>#DIV/0!</v>
      </c>
      <c r="L46" s="36" t="e">
        <f t="shared" si="39"/>
        <v>#DIV/0!</v>
      </c>
      <c r="M46" s="15" t="e">
        <f t="shared" si="39"/>
        <v>#DIV/0!</v>
      </c>
      <c r="N46" s="24" t="e">
        <f t="shared" si="39"/>
        <v>#DIV/0!</v>
      </c>
      <c r="O46" s="24" t="e">
        <f t="shared" si="39"/>
        <v>#DIV/0!</v>
      </c>
      <c r="P46" s="24" t="e">
        <f t="shared" si="39"/>
        <v>#VALUE!</v>
      </c>
      <c r="Q46" s="36" t="e">
        <f t="shared" si="39"/>
        <v>#DIV/0!</v>
      </c>
      <c r="R46" s="15" t="e">
        <f t="shared" si="39"/>
        <v>#DIV/0!</v>
      </c>
      <c r="S46" s="24" t="e">
        <f t="shared" si="39"/>
        <v>#DIV/0!</v>
      </c>
      <c r="T46" s="24" t="e">
        <f t="shared" si="39"/>
        <v>#DIV/0!</v>
      </c>
      <c r="U46" s="24" t="e">
        <f t="shared" si="39"/>
        <v>#VALUE!</v>
      </c>
      <c r="V46" s="36" t="e">
        <f t="shared" si="39"/>
        <v>#DIV/0!</v>
      </c>
      <c r="W46" s="15" t="e">
        <f t="shared" si="39"/>
        <v>#DIV/0!</v>
      </c>
      <c r="X46" s="24" t="e">
        <f t="shared" si="39"/>
        <v>#DIV/0!</v>
      </c>
      <c r="Y46" s="24" t="e">
        <f t="shared" si="39"/>
        <v>#DIV/0!</v>
      </c>
      <c r="Z46" s="24" t="e">
        <f t="shared" si="39"/>
        <v>#DIV/0!</v>
      </c>
      <c r="AA46" s="36" t="e">
        <f t="shared" si="39"/>
        <v>#DIV/0!</v>
      </c>
      <c r="AB46" s="15" t="e">
        <f t="shared" si="39"/>
        <v>#DIV/0!</v>
      </c>
      <c r="AC46" s="24" t="e">
        <f t="shared" si="39"/>
        <v>#DIV/0!</v>
      </c>
      <c r="AD46" s="24" t="e">
        <f t="shared" si="39"/>
        <v>#DIV/0!</v>
      </c>
      <c r="AE46" s="24" t="e">
        <f t="shared" si="39"/>
        <v>#DIV/0!</v>
      </c>
      <c r="AF46" s="36" t="e">
        <f t="shared" si="39"/>
        <v>#DIV/0!</v>
      </c>
      <c r="AG46" s="15" t="e">
        <f t="shared" si="39"/>
        <v>#DIV/0!</v>
      </c>
      <c r="AH46" s="24" t="e">
        <f t="shared" si="39"/>
        <v>#DIV/0!</v>
      </c>
      <c r="AI46" s="24" t="e">
        <f t="shared" si="39"/>
        <v>#DIV/0!</v>
      </c>
      <c r="AJ46" s="24" t="e">
        <f t="shared" si="39"/>
        <v>#DIV/0!</v>
      </c>
      <c r="AK46" s="36" t="e">
        <f t="shared" si="39"/>
        <v>#DIV/0!</v>
      </c>
      <c r="AL46" s="15" t="e">
        <f t="shared" si="39"/>
        <v>#DIV/0!</v>
      </c>
    </row>
    <row r="47" spans="2:38" outlineLevel="1" x14ac:dyDescent="0.3">
      <c r="B47" s="358" t="s">
        <v>36</v>
      </c>
      <c r="C47" s="359"/>
      <c r="D47" s="119"/>
      <c r="E47" s="119" t="e">
        <f>E13/D13-1</f>
        <v>#DIV/0!</v>
      </c>
      <c r="F47" s="119" t="e">
        <f>F13/E13-1</f>
        <v>#DIV/0!</v>
      </c>
      <c r="G47" s="119" t="e">
        <f>G13/F13-1</f>
        <v>#DIV/0!</v>
      </c>
      <c r="H47" s="30"/>
      <c r="I47" s="24" t="e">
        <f>I13/G13-1</f>
        <v>#DIV/0!</v>
      </c>
      <c r="J47" s="24" t="e">
        <f>J13/I13-1</f>
        <v>#DIV/0!</v>
      </c>
      <c r="K47" s="24" t="e">
        <f>K13/J13-1</f>
        <v>#DIV/0!</v>
      </c>
      <c r="L47" s="24" t="e">
        <f>L13/K13-1</f>
        <v>#DIV/0!</v>
      </c>
      <c r="M47" s="30"/>
      <c r="N47" s="119" t="e">
        <f>N13/L13-1</f>
        <v>#DIV/0!</v>
      </c>
      <c r="O47" s="24" t="e">
        <f>O13/N13-1</f>
        <v>#DIV/0!</v>
      </c>
      <c r="P47" s="24" t="e">
        <f>P13/O13-1</f>
        <v>#VALUE!</v>
      </c>
      <c r="Q47" s="24" t="e">
        <f>Q13/P13-1</f>
        <v>#VALUE!</v>
      </c>
      <c r="R47" s="30"/>
      <c r="S47" s="24" t="e">
        <f>S13/Q13-1</f>
        <v>#DIV/0!</v>
      </c>
      <c r="T47" s="24" t="e">
        <f>T13/S13-1</f>
        <v>#DIV/0!</v>
      </c>
      <c r="U47" s="24" t="e">
        <f>U13/T13-1</f>
        <v>#DIV/0!</v>
      </c>
      <c r="V47" s="24" t="e">
        <f>V13/U13-1</f>
        <v>#DIV/0!</v>
      </c>
      <c r="W47" s="116"/>
      <c r="X47" s="24" t="e">
        <f>X13/V13-1</f>
        <v>#DIV/0!</v>
      </c>
      <c r="Y47" s="24" t="e">
        <f>Y13/X13-1</f>
        <v>#DIV/0!</v>
      </c>
      <c r="Z47" s="24" t="e">
        <f>Z13/Y13-1</f>
        <v>#DIV/0!</v>
      </c>
      <c r="AA47" s="24" t="e">
        <f>AA13/Z13-1</f>
        <v>#DIV/0!</v>
      </c>
      <c r="AB47" s="30"/>
      <c r="AC47" s="24" t="e">
        <f>AC13/AA13-1</f>
        <v>#DIV/0!</v>
      </c>
      <c r="AD47" s="24" t="e">
        <f>AD13/AC13-1</f>
        <v>#DIV/0!</v>
      </c>
      <c r="AE47" s="24" t="e">
        <f>AE13/AD13-1</f>
        <v>#DIV/0!</v>
      </c>
      <c r="AF47" s="24" t="e">
        <f>AF13/AE13-1</f>
        <v>#DIV/0!</v>
      </c>
      <c r="AG47" s="30"/>
      <c r="AH47" s="24" t="e">
        <f>AH13/AF13-1</f>
        <v>#DIV/0!</v>
      </c>
      <c r="AI47" s="24" t="e">
        <f>AI13/AH13-1</f>
        <v>#DIV/0!</v>
      </c>
      <c r="AJ47" s="24" t="e">
        <f>AJ13/AI13-1</f>
        <v>#DIV/0!</v>
      </c>
      <c r="AK47" s="24" t="e">
        <f>AK13/AJ13-1</f>
        <v>#DIV/0!</v>
      </c>
      <c r="AL47" s="30"/>
    </row>
    <row r="48" spans="2:38" outlineLevel="1" x14ac:dyDescent="0.3">
      <c r="B48" s="358" t="s">
        <v>44</v>
      </c>
      <c r="C48" s="359"/>
      <c r="D48" s="48" t="e">
        <f t="shared" ref="D48:O48" si="40">D15/D13</f>
        <v>#DIV/0!</v>
      </c>
      <c r="E48" s="48" t="e">
        <f t="shared" si="40"/>
        <v>#DIV/0!</v>
      </c>
      <c r="F48" s="48" t="e">
        <f t="shared" si="40"/>
        <v>#DIV/0!</v>
      </c>
      <c r="G48" s="48" t="e">
        <f t="shared" si="40"/>
        <v>#DIV/0!</v>
      </c>
      <c r="H48" s="114" t="e">
        <f t="shared" si="40"/>
        <v>#DIV/0!</v>
      </c>
      <c r="I48" s="48" t="e">
        <f t="shared" si="40"/>
        <v>#DIV/0!</v>
      </c>
      <c r="J48" s="164" t="e">
        <f t="shared" si="40"/>
        <v>#DIV/0!</v>
      </c>
      <c r="K48" s="164" t="e">
        <f t="shared" si="40"/>
        <v>#DIV/0!</v>
      </c>
      <c r="L48" s="164" t="e">
        <f t="shared" si="40"/>
        <v>#DIV/0!</v>
      </c>
      <c r="M48" s="118" t="e">
        <f t="shared" si="40"/>
        <v>#DIV/0!</v>
      </c>
      <c r="N48" s="48" t="e">
        <f t="shared" si="40"/>
        <v>#DIV/0!</v>
      </c>
      <c r="O48" s="48" t="e">
        <f t="shared" si="40"/>
        <v>#DIV/0!</v>
      </c>
      <c r="P48" s="143"/>
      <c r="Q48" s="143"/>
      <c r="R48" s="114" t="e">
        <f>R15/R13</f>
        <v>#VALUE!</v>
      </c>
      <c r="S48" s="143"/>
      <c r="T48" s="143"/>
      <c r="U48" s="143"/>
      <c r="V48" s="143"/>
      <c r="W48" s="114" t="e">
        <f>W15/W13</f>
        <v>#DIV/0!</v>
      </c>
      <c r="X48" s="143"/>
      <c r="Y48" s="143"/>
      <c r="Z48" s="143"/>
      <c r="AA48" s="143"/>
      <c r="AB48" s="63" t="e">
        <f>AB15/AB13</f>
        <v>#DIV/0!</v>
      </c>
      <c r="AC48" s="143"/>
      <c r="AD48" s="143"/>
      <c r="AE48" s="143"/>
      <c r="AF48" s="143"/>
      <c r="AG48" s="63" t="e">
        <f>AG15/AG13</f>
        <v>#DIV/0!</v>
      </c>
      <c r="AH48" s="143"/>
      <c r="AI48" s="143"/>
      <c r="AJ48" s="143"/>
      <c r="AK48" s="143"/>
      <c r="AL48" s="63" t="e">
        <f>AL15/AL13</f>
        <v>#DIV/0!</v>
      </c>
    </row>
    <row r="49" spans="2:38" outlineLevel="1" x14ac:dyDescent="0.3">
      <c r="B49" s="352" t="s">
        <v>45</v>
      </c>
      <c r="C49" s="353"/>
      <c r="D49" s="48" t="e">
        <f t="shared" ref="D49:AL49" si="41">D19/D13</f>
        <v>#DIV/0!</v>
      </c>
      <c r="E49" s="48" t="e">
        <f t="shared" si="41"/>
        <v>#DIV/0!</v>
      </c>
      <c r="F49" s="48" t="e">
        <f t="shared" si="41"/>
        <v>#DIV/0!</v>
      </c>
      <c r="G49" s="48" t="e">
        <f t="shared" si="41"/>
        <v>#DIV/0!</v>
      </c>
      <c r="H49" s="114" t="e">
        <f t="shared" si="41"/>
        <v>#DIV/0!</v>
      </c>
      <c r="I49" s="48" t="e">
        <f t="shared" si="41"/>
        <v>#DIV/0!</v>
      </c>
      <c r="J49" s="48" t="e">
        <f t="shared" si="41"/>
        <v>#DIV/0!</v>
      </c>
      <c r="K49" s="48" t="e">
        <f t="shared" si="41"/>
        <v>#DIV/0!</v>
      </c>
      <c r="L49" s="48" t="e">
        <f t="shared" si="41"/>
        <v>#DIV/0!</v>
      </c>
      <c r="M49" s="114" t="e">
        <f t="shared" si="41"/>
        <v>#DIV/0!</v>
      </c>
      <c r="N49" s="48" t="e">
        <f t="shared" si="41"/>
        <v>#DIV/0!</v>
      </c>
      <c r="O49" s="48" t="e">
        <f t="shared" si="41"/>
        <v>#DIV/0!</v>
      </c>
      <c r="P49" s="48" t="e">
        <f t="shared" si="41"/>
        <v>#VALUE!</v>
      </c>
      <c r="Q49" s="48" t="e">
        <f t="shared" si="41"/>
        <v>#DIV/0!</v>
      </c>
      <c r="R49" s="114" t="e">
        <f t="shared" si="41"/>
        <v>#VALUE!</v>
      </c>
      <c r="S49" s="48" t="e">
        <f t="shared" si="41"/>
        <v>#DIV/0!</v>
      </c>
      <c r="T49" s="48" t="e">
        <f t="shared" si="41"/>
        <v>#DIV/0!</v>
      </c>
      <c r="U49" s="48" t="e">
        <f t="shared" si="41"/>
        <v>#DIV/0!</v>
      </c>
      <c r="V49" s="48" t="e">
        <f t="shared" si="41"/>
        <v>#DIV/0!</v>
      </c>
      <c r="W49" s="114" t="e">
        <f t="shared" si="41"/>
        <v>#DIV/0!</v>
      </c>
      <c r="X49" s="48" t="e">
        <f t="shared" si="41"/>
        <v>#DIV/0!</v>
      </c>
      <c r="Y49" s="48" t="e">
        <f t="shared" si="41"/>
        <v>#DIV/0!</v>
      </c>
      <c r="Z49" s="48" t="e">
        <f t="shared" si="41"/>
        <v>#DIV/0!</v>
      </c>
      <c r="AA49" s="48" t="e">
        <f t="shared" si="41"/>
        <v>#DIV/0!</v>
      </c>
      <c r="AB49" s="63" t="e">
        <f t="shared" si="41"/>
        <v>#DIV/0!</v>
      </c>
      <c r="AC49" s="48" t="e">
        <f t="shared" si="41"/>
        <v>#DIV/0!</v>
      </c>
      <c r="AD49" s="48" t="e">
        <f t="shared" si="41"/>
        <v>#DIV/0!</v>
      </c>
      <c r="AE49" s="48" t="e">
        <f t="shared" si="41"/>
        <v>#DIV/0!</v>
      </c>
      <c r="AF49" s="48" t="e">
        <f t="shared" si="41"/>
        <v>#DIV/0!</v>
      </c>
      <c r="AG49" s="63" t="e">
        <f t="shared" si="41"/>
        <v>#DIV/0!</v>
      </c>
      <c r="AH49" s="48" t="e">
        <f t="shared" si="41"/>
        <v>#DIV/0!</v>
      </c>
      <c r="AI49" s="48" t="e">
        <f t="shared" si="41"/>
        <v>#DIV/0!</v>
      </c>
      <c r="AJ49" s="48" t="e">
        <f t="shared" si="41"/>
        <v>#DIV/0!</v>
      </c>
      <c r="AK49" s="48" t="e">
        <f t="shared" si="41"/>
        <v>#DIV/0!</v>
      </c>
      <c r="AL49" s="63" t="e">
        <f t="shared" si="41"/>
        <v>#DIV/0!</v>
      </c>
    </row>
    <row r="50" spans="2:38" outlineLevel="1" x14ac:dyDescent="0.3">
      <c r="B50" s="352" t="s">
        <v>61</v>
      </c>
      <c r="C50" s="353"/>
      <c r="D50" s="48" t="e">
        <f t="shared" ref="D50:AL50" si="42">D26/D13</f>
        <v>#DIV/0!</v>
      </c>
      <c r="E50" s="48" t="e">
        <f t="shared" si="42"/>
        <v>#DIV/0!</v>
      </c>
      <c r="F50" s="48" t="e">
        <f t="shared" si="42"/>
        <v>#DIV/0!</v>
      </c>
      <c r="G50" s="48" t="e">
        <f t="shared" si="42"/>
        <v>#DIV/0!</v>
      </c>
      <c r="H50" s="63" t="e">
        <f t="shared" si="42"/>
        <v>#DIV/0!</v>
      </c>
      <c r="I50" s="48" t="e">
        <f t="shared" si="42"/>
        <v>#DIV/0!</v>
      </c>
      <c r="J50" s="48" t="e">
        <f t="shared" si="42"/>
        <v>#DIV/0!</v>
      </c>
      <c r="K50" s="48" t="e">
        <f t="shared" si="42"/>
        <v>#DIV/0!</v>
      </c>
      <c r="L50" s="48" t="e">
        <f t="shared" si="42"/>
        <v>#DIV/0!</v>
      </c>
      <c r="M50" s="114" t="e">
        <f t="shared" si="42"/>
        <v>#DIV/0!</v>
      </c>
      <c r="N50" s="48" t="e">
        <f t="shared" si="42"/>
        <v>#DIV/0!</v>
      </c>
      <c r="O50" s="48" t="e">
        <f t="shared" si="42"/>
        <v>#DIV/0!</v>
      </c>
      <c r="P50" s="48" t="e">
        <f t="shared" si="42"/>
        <v>#VALUE!</v>
      </c>
      <c r="Q50" s="48" t="e">
        <f t="shared" si="42"/>
        <v>#DIV/0!</v>
      </c>
      <c r="R50" s="114" t="e">
        <f t="shared" si="42"/>
        <v>#VALUE!</v>
      </c>
      <c r="S50" s="48" t="e">
        <f t="shared" si="42"/>
        <v>#DIV/0!</v>
      </c>
      <c r="T50" s="48" t="e">
        <f t="shared" si="42"/>
        <v>#DIV/0!</v>
      </c>
      <c r="U50" s="48" t="e">
        <f t="shared" si="42"/>
        <v>#DIV/0!</v>
      </c>
      <c r="V50" s="48" t="e">
        <f t="shared" si="42"/>
        <v>#DIV/0!</v>
      </c>
      <c r="W50" s="114" t="e">
        <f t="shared" si="42"/>
        <v>#DIV/0!</v>
      </c>
      <c r="X50" s="48" t="e">
        <f t="shared" si="42"/>
        <v>#DIV/0!</v>
      </c>
      <c r="Y50" s="48" t="e">
        <f t="shared" si="42"/>
        <v>#DIV/0!</v>
      </c>
      <c r="Z50" s="48" t="e">
        <f t="shared" si="42"/>
        <v>#DIV/0!</v>
      </c>
      <c r="AA50" s="48" t="e">
        <f t="shared" si="42"/>
        <v>#DIV/0!</v>
      </c>
      <c r="AB50" s="63" t="e">
        <f t="shared" si="42"/>
        <v>#DIV/0!</v>
      </c>
      <c r="AC50" s="48" t="e">
        <f t="shared" si="42"/>
        <v>#DIV/0!</v>
      </c>
      <c r="AD50" s="48" t="e">
        <f t="shared" si="42"/>
        <v>#DIV/0!</v>
      </c>
      <c r="AE50" s="48" t="e">
        <f t="shared" si="42"/>
        <v>#DIV/0!</v>
      </c>
      <c r="AF50" s="48" t="e">
        <f t="shared" si="42"/>
        <v>#DIV/0!</v>
      </c>
      <c r="AG50" s="63" t="e">
        <f t="shared" si="42"/>
        <v>#DIV/0!</v>
      </c>
      <c r="AH50" s="48" t="e">
        <f t="shared" si="42"/>
        <v>#DIV/0!</v>
      </c>
      <c r="AI50" s="48" t="e">
        <f t="shared" si="42"/>
        <v>#DIV/0!</v>
      </c>
      <c r="AJ50" s="48" t="e">
        <f t="shared" si="42"/>
        <v>#DIV/0!</v>
      </c>
      <c r="AK50" s="48" t="e">
        <f t="shared" si="42"/>
        <v>#DIV/0!</v>
      </c>
      <c r="AL50" s="63" t="e">
        <f t="shared" si="42"/>
        <v>#DIV/0!</v>
      </c>
    </row>
    <row r="51" spans="2:38" outlineLevel="1" x14ac:dyDescent="0.3">
      <c r="B51" s="352" t="s">
        <v>5</v>
      </c>
      <c r="C51" s="353"/>
      <c r="D51" s="48" t="e">
        <f t="shared" ref="D51:O51" si="43">D25/D24</f>
        <v>#DIV/0!</v>
      </c>
      <c r="E51" s="48" t="e">
        <f t="shared" si="43"/>
        <v>#DIV/0!</v>
      </c>
      <c r="F51" s="48" t="e">
        <f t="shared" si="43"/>
        <v>#DIV/0!</v>
      </c>
      <c r="G51" s="48" t="e">
        <f t="shared" si="43"/>
        <v>#DIV/0!</v>
      </c>
      <c r="H51" s="63" t="e">
        <f t="shared" si="43"/>
        <v>#DIV/0!</v>
      </c>
      <c r="I51" s="48" t="e">
        <f t="shared" si="43"/>
        <v>#DIV/0!</v>
      </c>
      <c r="J51" s="48" t="e">
        <f t="shared" si="43"/>
        <v>#DIV/0!</v>
      </c>
      <c r="K51" s="48" t="e">
        <f t="shared" si="43"/>
        <v>#DIV/0!</v>
      </c>
      <c r="L51" s="48" t="e">
        <f t="shared" si="43"/>
        <v>#DIV/0!</v>
      </c>
      <c r="M51" s="63" t="e">
        <f t="shared" si="43"/>
        <v>#DIV/0!</v>
      </c>
      <c r="N51" s="48" t="e">
        <f t="shared" si="43"/>
        <v>#DIV/0!</v>
      </c>
      <c r="O51" s="48" t="e">
        <f t="shared" si="43"/>
        <v>#DIV/0!</v>
      </c>
      <c r="P51" s="144"/>
      <c r="Q51" s="143"/>
      <c r="R51" s="114" t="e">
        <f>R25/R24</f>
        <v>#VALUE!</v>
      </c>
      <c r="S51" s="144"/>
      <c r="T51" s="144"/>
      <c r="U51" s="144"/>
      <c r="V51" s="144"/>
      <c r="W51" s="115" t="e">
        <f>W25/W24</f>
        <v>#DIV/0!</v>
      </c>
      <c r="X51" s="144"/>
      <c r="Y51" s="144"/>
      <c r="Z51" s="144"/>
      <c r="AA51" s="144"/>
      <c r="AB51" s="15" t="e">
        <f>AB25/AB24</f>
        <v>#DIV/0!</v>
      </c>
      <c r="AC51" s="144"/>
      <c r="AD51" s="144"/>
      <c r="AE51" s="144"/>
      <c r="AF51" s="144"/>
      <c r="AG51" s="15" t="e">
        <f>AG25/AG24</f>
        <v>#DIV/0!</v>
      </c>
      <c r="AH51" s="144"/>
      <c r="AI51" s="144"/>
      <c r="AJ51" s="144"/>
      <c r="AK51" s="144"/>
      <c r="AL51" s="15" t="e">
        <f>AL25/AL24</f>
        <v>#DIV/0!</v>
      </c>
    </row>
    <row r="52" spans="2:38" outlineLevel="1" x14ac:dyDescent="0.3">
      <c r="B52" s="358" t="s">
        <v>227</v>
      </c>
      <c r="C52" s="359"/>
      <c r="D52" s="48" t="e">
        <f t="shared" ref="D52:O52" si="44">D17/D13</f>
        <v>#DIV/0!</v>
      </c>
      <c r="E52" s="48" t="e">
        <f t="shared" si="44"/>
        <v>#DIV/0!</v>
      </c>
      <c r="F52" s="48" t="e">
        <f t="shared" si="44"/>
        <v>#DIV/0!</v>
      </c>
      <c r="G52" s="48" t="e">
        <f t="shared" si="44"/>
        <v>#DIV/0!</v>
      </c>
      <c r="H52" s="15" t="e">
        <f t="shared" si="44"/>
        <v>#DIV/0!</v>
      </c>
      <c r="I52" s="48" t="e">
        <f t="shared" si="44"/>
        <v>#DIV/0!</v>
      </c>
      <c r="J52" s="48" t="e">
        <f t="shared" si="44"/>
        <v>#DIV/0!</v>
      </c>
      <c r="K52" s="48" t="e">
        <f t="shared" si="44"/>
        <v>#DIV/0!</v>
      </c>
      <c r="L52" s="48" t="e">
        <f t="shared" si="44"/>
        <v>#DIV/0!</v>
      </c>
      <c r="M52" s="15" t="e">
        <f t="shared" si="44"/>
        <v>#DIV/0!</v>
      </c>
      <c r="N52" s="48" t="e">
        <f t="shared" si="44"/>
        <v>#DIV/0!</v>
      </c>
      <c r="O52" s="48" t="e">
        <f t="shared" si="44"/>
        <v>#DIV/0!</v>
      </c>
      <c r="P52" s="143"/>
      <c r="Q52" s="143"/>
      <c r="R52" s="115" t="e">
        <f>R17/R13</f>
        <v>#VALUE!</v>
      </c>
      <c r="S52" s="143"/>
      <c r="T52" s="143"/>
      <c r="U52" s="143"/>
      <c r="V52" s="143"/>
      <c r="W52" s="15" t="e">
        <f>W17/W13</f>
        <v>#DIV/0!</v>
      </c>
      <c r="X52" s="143"/>
      <c r="Y52" s="143"/>
      <c r="Z52" s="143"/>
      <c r="AA52" s="143"/>
      <c r="AB52" s="15" t="e">
        <f>AB17/AB13</f>
        <v>#DIV/0!</v>
      </c>
      <c r="AC52" s="143"/>
      <c r="AD52" s="143"/>
      <c r="AE52" s="143"/>
      <c r="AF52" s="143"/>
      <c r="AG52" s="15" t="e">
        <f>AG17/AG13</f>
        <v>#DIV/0!</v>
      </c>
      <c r="AH52" s="143"/>
      <c r="AI52" s="143"/>
      <c r="AJ52" s="143"/>
      <c r="AK52" s="143"/>
      <c r="AL52" s="15" t="e">
        <f>AL17/AL13</f>
        <v>#DIV/0!</v>
      </c>
    </row>
    <row r="53" spans="2:38" outlineLevel="1" x14ac:dyDescent="0.3">
      <c r="B53" s="358" t="s">
        <v>228</v>
      </c>
      <c r="C53" s="359"/>
      <c r="D53" s="48" t="e">
        <f t="shared" ref="D53:O53" si="45">D16/D13</f>
        <v>#DIV/0!</v>
      </c>
      <c r="E53" s="48" t="e">
        <f t="shared" si="45"/>
        <v>#DIV/0!</v>
      </c>
      <c r="F53" s="48" t="e">
        <f t="shared" si="45"/>
        <v>#DIV/0!</v>
      </c>
      <c r="G53" s="48" t="e">
        <f t="shared" si="45"/>
        <v>#DIV/0!</v>
      </c>
      <c r="H53" s="15" t="e">
        <f t="shared" si="45"/>
        <v>#DIV/0!</v>
      </c>
      <c r="I53" s="48" t="e">
        <f t="shared" si="45"/>
        <v>#DIV/0!</v>
      </c>
      <c r="J53" s="48" t="e">
        <f t="shared" si="45"/>
        <v>#DIV/0!</v>
      </c>
      <c r="K53" s="48" t="e">
        <f t="shared" si="45"/>
        <v>#DIV/0!</v>
      </c>
      <c r="L53" s="48" t="e">
        <f t="shared" si="45"/>
        <v>#DIV/0!</v>
      </c>
      <c r="M53" s="15" t="e">
        <f t="shared" si="45"/>
        <v>#DIV/0!</v>
      </c>
      <c r="N53" s="48" t="e">
        <f t="shared" si="45"/>
        <v>#DIV/0!</v>
      </c>
      <c r="O53" s="48" t="e">
        <f t="shared" si="45"/>
        <v>#DIV/0!</v>
      </c>
      <c r="P53" s="143"/>
      <c r="Q53" s="143"/>
      <c r="R53" s="15" t="e">
        <f>R16/R13</f>
        <v>#VALUE!</v>
      </c>
      <c r="S53" s="143"/>
      <c r="T53" s="143"/>
      <c r="U53" s="143"/>
      <c r="V53" s="143"/>
      <c r="W53" s="15" t="e">
        <f>W16/W13</f>
        <v>#DIV/0!</v>
      </c>
      <c r="X53" s="143"/>
      <c r="Y53" s="143"/>
      <c r="Z53" s="143"/>
      <c r="AA53" s="143"/>
      <c r="AB53" s="15" t="e">
        <f>AB16/AB13</f>
        <v>#DIV/0!</v>
      </c>
      <c r="AC53" s="143"/>
      <c r="AD53" s="143"/>
      <c r="AE53" s="143"/>
      <c r="AF53" s="143"/>
      <c r="AG53" s="15" t="e">
        <f>AG16/AG13</f>
        <v>#DIV/0!</v>
      </c>
      <c r="AH53" s="143"/>
      <c r="AI53" s="143"/>
      <c r="AJ53" s="143"/>
      <c r="AK53" s="143"/>
      <c r="AL53" s="15" t="e">
        <f>AL16/AL13</f>
        <v>#DIV/0!</v>
      </c>
    </row>
    <row r="54" spans="2:38" s="135" customFormat="1" outlineLevel="1" x14ac:dyDescent="0.3">
      <c r="B54" s="370" t="s">
        <v>192</v>
      </c>
      <c r="C54" s="371"/>
      <c r="D54" s="183"/>
      <c r="E54" s="183" t="e">
        <f>E20/(((E68+E75)+(D68+D75))/2)</f>
        <v>#DIV/0!</v>
      </c>
      <c r="F54" s="183" t="e">
        <f>F20/(((F68+F75)+(E68+E75))/2)</f>
        <v>#DIV/0!</v>
      </c>
      <c r="G54" s="183" t="e">
        <f>G20/(((G68+G75)+(F68+F75))/2)</f>
        <v>#DIV/0!</v>
      </c>
      <c r="H54" s="298"/>
      <c r="I54" s="183" t="e">
        <f>I20/(((I68+I75)+(G68+G75))/2)</f>
        <v>#DIV/0!</v>
      </c>
      <c r="J54" s="183" t="e">
        <f>J20/(((J68+J75)+(I68+I75))/2)</f>
        <v>#DIV/0!</v>
      </c>
      <c r="K54" s="183" t="e">
        <f>K20/(((K68+K75)+(J68+J75))/2)</f>
        <v>#DIV/0!</v>
      </c>
      <c r="L54" s="183" t="e">
        <f>L20/(((L68+L75)+(K68+K75))/2)</f>
        <v>#DIV/0!</v>
      </c>
      <c r="M54" s="298"/>
      <c r="N54" s="183" t="e">
        <f>N20/(((N68+N75)+(L68+L75))/2)</f>
        <v>#DIV/0!</v>
      </c>
      <c r="O54" s="183" t="e">
        <f>O20/(((O68+O75)+(N68+N75))/2)</f>
        <v>#DIV/0!</v>
      </c>
      <c r="P54" s="299"/>
      <c r="Q54" s="299"/>
      <c r="R54" s="298"/>
      <c r="S54" s="299"/>
      <c r="T54" s="299"/>
      <c r="U54" s="299"/>
      <c r="V54" s="299"/>
      <c r="W54" s="298"/>
      <c r="X54" s="299"/>
      <c r="Y54" s="299"/>
      <c r="Z54" s="299"/>
      <c r="AA54" s="299"/>
      <c r="AB54" s="298"/>
      <c r="AC54" s="299"/>
      <c r="AD54" s="299"/>
      <c r="AE54" s="299"/>
      <c r="AF54" s="299"/>
      <c r="AG54" s="298"/>
      <c r="AH54" s="299"/>
      <c r="AI54" s="299"/>
      <c r="AJ54" s="299"/>
      <c r="AK54" s="299"/>
      <c r="AL54" s="298"/>
    </row>
    <row r="55" spans="2:38" s="135" customFormat="1" outlineLevel="1" x14ac:dyDescent="0.3">
      <c r="B55" s="238" t="s">
        <v>185</v>
      </c>
      <c r="C55" s="239"/>
      <c r="D55" s="48"/>
      <c r="E55" s="48" t="e">
        <f>E21/((E86+E89)+(D86+D89)/2)</f>
        <v>#DIV/0!</v>
      </c>
      <c r="F55" s="48" t="e">
        <f>F21/((F86+F89)+(E86+E89)/2)</f>
        <v>#DIV/0!</v>
      </c>
      <c r="G55" s="48" t="e">
        <f>G21/((G86+G89)+(F86+F89)/2)</f>
        <v>#DIV/0!</v>
      </c>
      <c r="H55" s="15"/>
      <c r="I55" s="48" t="e">
        <f>I21/((I86+I89)+(G86+G89)/2)</f>
        <v>#DIV/0!</v>
      </c>
      <c r="J55" s="48" t="e">
        <f>J21/((J86+J89)+(I86+I89)/2)</f>
        <v>#DIV/0!</v>
      </c>
      <c r="K55" s="48" t="e">
        <f>K21/((K86+K89)+(J86+J89)/2)</f>
        <v>#DIV/0!</v>
      </c>
      <c r="L55" s="48" t="e">
        <f>L21/((L86+L89)+(K86+K89)/2)</f>
        <v>#DIV/0!</v>
      </c>
      <c r="M55" s="15"/>
      <c r="N55" s="48" t="e">
        <f>N21/((N86+N89)+(L86+L89)/2)</f>
        <v>#DIV/0!</v>
      </c>
      <c r="O55" s="48" t="e">
        <f>O21/((O86+O89)+(N86+N89)/2)</f>
        <v>#DIV/0!</v>
      </c>
      <c r="P55" s="143"/>
      <c r="Q55" s="143"/>
      <c r="R55" s="15"/>
      <c r="S55" s="143"/>
      <c r="T55" s="143"/>
      <c r="U55" s="143"/>
      <c r="V55" s="143"/>
      <c r="W55" s="15"/>
      <c r="X55" s="143"/>
      <c r="Y55" s="143"/>
      <c r="Z55" s="143"/>
      <c r="AA55" s="143"/>
      <c r="AB55" s="15"/>
      <c r="AC55" s="143"/>
      <c r="AD55" s="143"/>
      <c r="AE55" s="143"/>
      <c r="AF55" s="143"/>
      <c r="AG55" s="15"/>
      <c r="AH55" s="143"/>
      <c r="AI55" s="143"/>
      <c r="AJ55" s="143"/>
      <c r="AK55" s="143"/>
      <c r="AL55" s="15"/>
    </row>
    <row r="56" spans="2:38" s="135" customFormat="1" x14ac:dyDescent="0.3">
      <c r="B56" s="372" t="s">
        <v>186</v>
      </c>
      <c r="C56" s="373"/>
      <c r="D56" s="183"/>
      <c r="E56" s="183"/>
      <c r="F56" s="183"/>
      <c r="G56" s="183"/>
      <c r="H56" s="184"/>
      <c r="I56" s="183"/>
      <c r="J56" s="183"/>
      <c r="K56" s="183"/>
      <c r="L56" s="183"/>
      <c r="M56" s="184"/>
      <c r="N56" s="183"/>
      <c r="O56" s="183"/>
      <c r="P56" s="183"/>
      <c r="Q56" s="183"/>
      <c r="R56" s="184"/>
      <c r="S56" s="183"/>
      <c r="T56" s="183"/>
      <c r="U56" s="183"/>
      <c r="V56" s="183"/>
      <c r="W56" s="184"/>
      <c r="X56" s="183"/>
      <c r="Y56" s="183"/>
      <c r="Z56" s="183"/>
      <c r="AA56" s="183"/>
      <c r="AB56" s="184"/>
      <c r="AC56" s="183"/>
      <c r="AD56" s="183"/>
      <c r="AE56" s="183"/>
      <c r="AF56" s="183"/>
      <c r="AG56" s="184"/>
      <c r="AH56" s="183"/>
      <c r="AI56" s="183"/>
      <c r="AJ56" s="183"/>
      <c r="AK56" s="183"/>
      <c r="AL56" s="184"/>
    </row>
    <row r="57" spans="2:38" outlineLevel="1" x14ac:dyDescent="0.3">
      <c r="B57" s="352" t="s">
        <v>143</v>
      </c>
      <c r="C57" s="353"/>
      <c r="D57" s="48"/>
      <c r="E57" s="48" t="e">
        <f>(E27+E61)/D27-1</f>
        <v>#DIV/0!</v>
      </c>
      <c r="F57" s="48" t="e">
        <f>(F27+F61)/E27-1</f>
        <v>#DIV/0!</v>
      </c>
      <c r="G57" s="48" t="e">
        <f>(G27+G61)/F27-1</f>
        <v>#DIV/0!</v>
      </c>
      <c r="H57" s="15"/>
      <c r="I57" s="48" t="e">
        <f>(I27+I61)/G27-1</f>
        <v>#DIV/0!</v>
      </c>
      <c r="J57" s="48" t="e">
        <f>(J27+J61)/I27-1</f>
        <v>#DIV/0!</v>
      </c>
      <c r="K57" s="48" t="e">
        <f>(K27+K61)/J27-1</f>
        <v>#DIV/0!</v>
      </c>
      <c r="L57" s="48" t="e">
        <f>(L27+L61)/K27-1</f>
        <v>#DIV/0!</v>
      </c>
      <c r="M57" s="15"/>
      <c r="N57" s="48" t="e">
        <f>(N27+N61)/L27-1</f>
        <v>#DIV/0!</v>
      </c>
      <c r="O57" s="48" t="e">
        <f>(O27+O61)/N27-1</f>
        <v>#DIV/0!</v>
      </c>
      <c r="P57" s="143"/>
      <c r="Q57" s="143"/>
      <c r="R57" s="15"/>
      <c r="S57" s="143"/>
      <c r="T57" s="143"/>
      <c r="U57" s="143"/>
      <c r="V57" s="143"/>
      <c r="W57" s="15"/>
      <c r="X57" s="143"/>
      <c r="Y57" s="143"/>
      <c r="Z57" s="143"/>
      <c r="AA57" s="143"/>
      <c r="AB57" s="15"/>
      <c r="AC57" s="143"/>
      <c r="AD57" s="143"/>
      <c r="AE57" s="143"/>
      <c r="AF57" s="143"/>
      <c r="AG57" s="15"/>
      <c r="AH57" s="143"/>
      <c r="AI57" s="143"/>
      <c r="AJ57" s="143"/>
      <c r="AK57" s="143"/>
      <c r="AL57" s="15"/>
    </row>
    <row r="58" spans="2:38" outlineLevel="1" x14ac:dyDescent="0.3">
      <c r="B58" s="352" t="s">
        <v>144</v>
      </c>
      <c r="C58" s="353"/>
      <c r="D58" s="48"/>
      <c r="E58" s="48" t="e">
        <f>(E28+E61)/D28-1</f>
        <v>#DIV/0!</v>
      </c>
      <c r="F58" s="48" t="e">
        <f>(F28+F61)/E28-1</f>
        <v>#DIV/0!</v>
      </c>
      <c r="G58" s="48" t="e">
        <f>(G28+G61)/F28-1</f>
        <v>#DIV/0!</v>
      </c>
      <c r="H58" s="15"/>
      <c r="I58" s="48" t="e">
        <f>(I28+I61)/G28-1</f>
        <v>#DIV/0!</v>
      </c>
      <c r="J58" s="48" t="e">
        <f>(J28+J61)/I28-1</f>
        <v>#DIV/0!</v>
      </c>
      <c r="K58" s="48" t="e">
        <f>(K28+K61)/J28-1</f>
        <v>#DIV/0!</v>
      </c>
      <c r="L58" s="48" t="e">
        <f>(L28+L61)/K28-1</f>
        <v>#DIV/0!</v>
      </c>
      <c r="M58" s="15"/>
      <c r="N58" s="48" t="e">
        <f>(N28+N61)/L28-1</f>
        <v>#DIV/0!</v>
      </c>
      <c r="O58" s="48" t="e">
        <f>(O28+O61)/N28-1</f>
        <v>#DIV/0!</v>
      </c>
      <c r="P58" s="143"/>
      <c r="Q58" s="143"/>
      <c r="R58" s="15"/>
      <c r="S58" s="143"/>
      <c r="T58" s="143"/>
      <c r="U58" s="143"/>
      <c r="V58" s="143"/>
      <c r="W58" s="15"/>
      <c r="X58" s="143"/>
      <c r="Y58" s="143"/>
      <c r="Z58" s="143"/>
      <c r="AA58" s="143"/>
      <c r="AB58" s="15"/>
      <c r="AC58" s="143"/>
      <c r="AD58" s="143"/>
      <c r="AE58" s="143"/>
      <c r="AF58" s="143"/>
      <c r="AG58" s="15"/>
      <c r="AH58" s="143"/>
      <c r="AI58" s="143"/>
      <c r="AJ58" s="143"/>
      <c r="AK58" s="143"/>
      <c r="AL58" s="15"/>
    </row>
    <row r="59" spans="2:38" outlineLevel="1" x14ac:dyDescent="0.3">
      <c r="B59" s="352" t="s">
        <v>46</v>
      </c>
      <c r="C59" s="353"/>
      <c r="D59" s="58"/>
      <c r="E59" s="58"/>
      <c r="F59" s="58"/>
      <c r="G59" s="58"/>
      <c r="H59" s="94"/>
      <c r="I59" s="58"/>
      <c r="J59" s="58"/>
      <c r="K59" s="58"/>
      <c r="L59" s="58"/>
      <c r="M59" s="94"/>
      <c r="N59" s="58"/>
      <c r="O59" s="58"/>
      <c r="P59" s="150"/>
      <c r="Q59" s="150"/>
      <c r="R59" s="94"/>
      <c r="S59" s="150"/>
      <c r="T59" s="150"/>
      <c r="U59" s="150"/>
      <c r="V59" s="150"/>
      <c r="W59" s="94"/>
      <c r="X59" s="150"/>
      <c r="Y59" s="150"/>
      <c r="Z59" s="150"/>
      <c r="AA59" s="150"/>
      <c r="AB59" s="94"/>
      <c r="AC59" s="150"/>
      <c r="AD59" s="150"/>
      <c r="AE59" s="150"/>
      <c r="AF59" s="150"/>
      <c r="AG59" s="94"/>
      <c r="AH59" s="150"/>
      <c r="AI59" s="150"/>
      <c r="AJ59" s="150"/>
      <c r="AK59" s="150"/>
      <c r="AL59" s="94"/>
    </row>
    <row r="60" spans="2:38" outlineLevel="1" x14ac:dyDescent="0.3">
      <c r="B60" s="352" t="s">
        <v>47</v>
      </c>
      <c r="C60" s="353"/>
      <c r="D60" s="58"/>
      <c r="E60" s="58"/>
      <c r="F60" s="58"/>
      <c r="G60" s="58"/>
      <c r="H60" s="94"/>
      <c r="I60" s="58"/>
      <c r="J60" s="58"/>
      <c r="K60" s="58"/>
      <c r="L60" s="58"/>
      <c r="M60" s="94"/>
      <c r="N60" s="58"/>
      <c r="O60" s="58"/>
      <c r="P60" s="150"/>
      <c r="Q60" s="150"/>
      <c r="R60" s="94"/>
      <c r="S60" s="150"/>
      <c r="T60" s="150"/>
      <c r="U60" s="150"/>
      <c r="V60" s="150"/>
      <c r="W60" s="94"/>
      <c r="X60" s="150"/>
      <c r="Y60" s="150"/>
      <c r="Z60" s="150"/>
      <c r="AA60" s="150"/>
      <c r="AB60" s="94"/>
      <c r="AC60" s="150"/>
      <c r="AD60" s="150"/>
      <c r="AE60" s="150"/>
      <c r="AF60" s="150"/>
      <c r="AG60" s="94"/>
      <c r="AH60" s="150"/>
      <c r="AI60" s="150"/>
      <c r="AJ60" s="150"/>
      <c r="AK60" s="150"/>
      <c r="AL60" s="94"/>
    </row>
    <row r="61" spans="2:38" outlineLevel="1" x14ac:dyDescent="0.3">
      <c r="B61" s="352" t="s">
        <v>152</v>
      </c>
      <c r="C61" s="353"/>
      <c r="D61" s="149">
        <f>IF((D60)&gt;0,(D60/D59),0)</f>
        <v>0</v>
      </c>
      <c r="E61" s="149">
        <f>IF((E60)&gt;0,(E60/E59),0)</f>
        <v>0</v>
      </c>
      <c r="F61" s="149">
        <f>IF((F60)&gt;0,(F60/F59),0)</f>
        <v>0</v>
      </c>
      <c r="G61" s="149">
        <f>IF((G60)&gt;0,(G60/G59),0)</f>
        <v>0</v>
      </c>
      <c r="H61" s="94"/>
      <c r="I61" s="58">
        <f>IF((I60)&gt;0,(I60/I59),0)</f>
        <v>0</v>
      </c>
      <c r="J61" s="58">
        <f>IF((J60)&gt;0,(J60/J59),0)</f>
        <v>0</v>
      </c>
      <c r="K61" s="58">
        <f>IF((K60)&gt;0,(K60/K59),0)</f>
        <v>0</v>
      </c>
      <c r="L61" s="149">
        <f>IF((L60)&gt;0,(L60/L59),0)</f>
        <v>0</v>
      </c>
      <c r="M61" s="187"/>
      <c r="N61" s="58">
        <f>IF((N60)&gt;0,(N60/N59),0)</f>
        <v>0</v>
      </c>
      <c r="O61" s="58">
        <f>IF((O60)&gt;0,(O60/O59),0)</f>
        <v>0</v>
      </c>
      <c r="P61" s="58">
        <f>IF((P60)&gt;0,(P60/P59),0)</f>
        <v>0</v>
      </c>
      <c r="Q61" s="58">
        <f>IF((Q60)&gt;0,(Q60/Q59),0)</f>
        <v>0</v>
      </c>
      <c r="R61" s="94"/>
      <c r="S61" s="58">
        <f>IF((S60)&gt;0,(S60/S59),0)</f>
        <v>0</v>
      </c>
      <c r="T61" s="58">
        <f>IF((T60)&gt;0,(T60/T59),0)</f>
        <v>0</v>
      </c>
      <c r="U61" s="58">
        <f>IF((U60)&gt;0,(U60/U59),0)</f>
        <v>0</v>
      </c>
      <c r="V61" s="58">
        <f>IF((V60)&gt;0,(V60/V59),0)</f>
        <v>0</v>
      </c>
      <c r="W61" s="94"/>
      <c r="X61" s="58">
        <f>IF((X60)&gt;0,(X60/X59),0)</f>
        <v>0</v>
      </c>
      <c r="Y61" s="58">
        <f>IF((Y60)&gt;0,(Y60/Y59),0)</f>
        <v>0</v>
      </c>
      <c r="Z61" s="58">
        <f>IF((Z60)&gt;0,(Z60/Z59),0)</f>
        <v>0</v>
      </c>
      <c r="AA61" s="58">
        <f>IF((AA60)&gt;0,(AA60/AA59),0)</f>
        <v>0</v>
      </c>
      <c r="AB61" s="94"/>
      <c r="AC61" s="58">
        <f>IF((AC60)&gt;0,(AC60/AC59),0)</f>
        <v>0</v>
      </c>
      <c r="AD61" s="58">
        <f>IF((AD60)&gt;0,(AD60/AD59),0)</f>
        <v>0</v>
      </c>
      <c r="AE61" s="58">
        <f>IF((AE60)&gt;0,(AE60/AE59),0)</f>
        <v>0</v>
      </c>
      <c r="AF61" s="58">
        <f>IF((AF60)&gt;0,(AF60/AF59),0)</f>
        <v>0</v>
      </c>
      <c r="AG61" s="94"/>
      <c r="AH61" s="58">
        <f>IF((AH60)&gt;0,(AH60/AH59),0)</f>
        <v>0</v>
      </c>
      <c r="AI61" s="58">
        <f>IF((AI60)&gt;0,(AI60/AI59),0)</f>
        <v>0</v>
      </c>
      <c r="AJ61" s="58">
        <f>IF((AJ60)&gt;0,(AJ60/AJ59),0)</f>
        <v>0</v>
      </c>
      <c r="AK61" s="58">
        <f>IF((AK60)&gt;0,(AK60/AK59),0)</f>
        <v>0</v>
      </c>
      <c r="AL61" s="94"/>
    </row>
    <row r="62" spans="2:38" outlineLevel="1" x14ac:dyDescent="0.3">
      <c r="B62" s="368" t="s">
        <v>48</v>
      </c>
      <c r="C62" s="369"/>
      <c r="D62" s="88">
        <v>0</v>
      </c>
      <c r="E62" s="89">
        <v>0</v>
      </c>
      <c r="F62" s="89">
        <v>0</v>
      </c>
      <c r="G62" s="90">
        <v>0</v>
      </c>
      <c r="H62" s="91"/>
      <c r="I62" s="88">
        <v>0</v>
      </c>
      <c r="J62" s="89">
        <v>0</v>
      </c>
      <c r="K62" s="90">
        <v>0</v>
      </c>
      <c r="L62" s="90">
        <v>0</v>
      </c>
      <c r="M62" s="91"/>
      <c r="N62" s="88">
        <v>0</v>
      </c>
      <c r="O62" s="89">
        <v>0</v>
      </c>
      <c r="P62" s="90">
        <v>0</v>
      </c>
      <c r="Q62" s="90">
        <v>0</v>
      </c>
      <c r="R62" s="91"/>
      <c r="S62" s="88">
        <v>0</v>
      </c>
      <c r="T62" s="89">
        <v>0</v>
      </c>
      <c r="U62" s="90">
        <v>0</v>
      </c>
      <c r="V62" s="90">
        <v>0</v>
      </c>
      <c r="W62" s="91"/>
      <c r="X62" s="137">
        <v>0</v>
      </c>
      <c r="Y62" s="89">
        <v>0</v>
      </c>
      <c r="Z62" s="90">
        <v>0</v>
      </c>
      <c r="AA62" s="90">
        <v>0</v>
      </c>
      <c r="AB62" s="91"/>
      <c r="AC62" s="137">
        <v>0</v>
      </c>
      <c r="AD62" s="89">
        <v>0</v>
      </c>
      <c r="AE62" s="90">
        <v>0</v>
      </c>
      <c r="AF62" s="90">
        <v>0</v>
      </c>
      <c r="AG62" s="91"/>
      <c r="AH62" s="137">
        <v>0</v>
      </c>
      <c r="AI62" s="89">
        <v>0</v>
      </c>
      <c r="AJ62" s="90">
        <v>0</v>
      </c>
      <c r="AK62" s="90">
        <v>0</v>
      </c>
      <c r="AL62" s="91"/>
    </row>
    <row r="63" spans="2:38" x14ac:dyDescent="0.3">
      <c r="B63" s="96"/>
      <c r="C63" s="97"/>
      <c r="D63" s="142"/>
      <c r="E63" s="142"/>
      <c r="F63" s="142"/>
      <c r="G63" s="142"/>
      <c r="H63" s="142"/>
      <c r="I63" s="142"/>
      <c r="J63" s="216"/>
      <c r="K63" s="216"/>
      <c r="L63" s="216"/>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row>
    <row r="64" spans="2:38" ht="15.6" x14ac:dyDescent="0.3">
      <c r="B64" s="348" t="s">
        <v>265</v>
      </c>
      <c r="C64" s="349"/>
      <c r="D64" s="112" t="s">
        <v>65</v>
      </c>
      <c r="E64" s="112" t="s">
        <v>66</v>
      </c>
      <c r="F64" s="112" t="s">
        <v>67</v>
      </c>
      <c r="G64" s="112" t="s">
        <v>69</v>
      </c>
      <c r="H64" s="112" t="s">
        <v>69</v>
      </c>
      <c r="I64" s="112" t="s">
        <v>70</v>
      </c>
      <c r="J64" s="112" t="s">
        <v>71</v>
      </c>
      <c r="K64" s="112" t="s">
        <v>72</v>
      </c>
      <c r="L64" s="112" t="s">
        <v>68</v>
      </c>
      <c r="M64" s="112" t="s">
        <v>68</v>
      </c>
      <c r="N64" s="112" t="s">
        <v>73</v>
      </c>
      <c r="O64" s="112" t="s">
        <v>74</v>
      </c>
      <c r="P64" s="138" t="s">
        <v>75</v>
      </c>
      <c r="Q64" s="138" t="s">
        <v>76</v>
      </c>
      <c r="R64" s="138" t="s">
        <v>76</v>
      </c>
      <c r="S64" s="138" t="s">
        <v>77</v>
      </c>
      <c r="T64" s="138" t="s">
        <v>78</v>
      </c>
      <c r="U64" s="138" t="s">
        <v>79</v>
      </c>
      <c r="V64" s="138" t="s">
        <v>80</v>
      </c>
      <c r="W64" s="138" t="s">
        <v>80</v>
      </c>
      <c r="X64" s="138" t="s">
        <v>81</v>
      </c>
      <c r="Y64" s="138" t="s">
        <v>82</v>
      </c>
      <c r="Z64" s="138" t="s">
        <v>83</v>
      </c>
      <c r="AA64" s="138" t="s">
        <v>145</v>
      </c>
      <c r="AB64" s="138" t="s">
        <v>145</v>
      </c>
      <c r="AC64" s="138" t="s">
        <v>146</v>
      </c>
      <c r="AD64" s="138" t="s">
        <v>147</v>
      </c>
      <c r="AE64" s="138" t="s">
        <v>148</v>
      </c>
      <c r="AF64" s="138" t="s">
        <v>154</v>
      </c>
      <c r="AG64" s="138" t="s">
        <v>154</v>
      </c>
      <c r="AH64" s="138" t="s">
        <v>155</v>
      </c>
      <c r="AI64" s="138" t="s">
        <v>156</v>
      </c>
      <c r="AJ64" s="138" t="s">
        <v>157</v>
      </c>
      <c r="AK64" s="138" t="s">
        <v>259</v>
      </c>
      <c r="AL64" s="139" t="s">
        <v>259</v>
      </c>
    </row>
    <row r="65" spans="2:38" ht="16.2" x14ac:dyDescent="0.45">
      <c r="B65" s="234" t="s">
        <v>6</v>
      </c>
      <c r="C65" s="235"/>
      <c r="D65" s="113" t="s">
        <v>229</v>
      </c>
      <c r="E65" s="113" t="s">
        <v>230</v>
      </c>
      <c r="F65" s="113" t="s">
        <v>231</v>
      </c>
      <c r="G65" s="113" t="s">
        <v>232</v>
      </c>
      <c r="H65" s="113" t="s">
        <v>233</v>
      </c>
      <c r="I65" s="113" t="s">
        <v>234</v>
      </c>
      <c r="J65" s="113" t="s">
        <v>235</v>
      </c>
      <c r="K65" s="113" t="s">
        <v>236</v>
      </c>
      <c r="L65" s="113" t="s">
        <v>237</v>
      </c>
      <c r="M65" s="113" t="s">
        <v>238</v>
      </c>
      <c r="N65" s="113" t="s">
        <v>239</v>
      </c>
      <c r="O65" s="113" t="s">
        <v>240</v>
      </c>
      <c r="P65" s="140" t="s">
        <v>241</v>
      </c>
      <c r="Q65" s="140" t="s">
        <v>242</v>
      </c>
      <c r="R65" s="140" t="s">
        <v>243</v>
      </c>
      <c r="S65" s="140" t="s">
        <v>244</v>
      </c>
      <c r="T65" s="140" t="s">
        <v>245</v>
      </c>
      <c r="U65" s="140" t="s">
        <v>246</v>
      </c>
      <c r="V65" s="140" t="s">
        <v>247</v>
      </c>
      <c r="W65" s="140" t="s">
        <v>248</v>
      </c>
      <c r="X65" s="140" t="s">
        <v>249</v>
      </c>
      <c r="Y65" s="140" t="s">
        <v>250</v>
      </c>
      <c r="Z65" s="140" t="s">
        <v>251</v>
      </c>
      <c r="AA65" s="140" t="s">
        <v>252</v>
      </c>
      <c r="AB65" s="140" t="s">
        <v>253</v>
      </c>
      <c r="AC65" s="140" t="s">
        <v>254</v>
      </c>
      <c r="AD65" s="140" t="s">
        <v>255</v>
      </c>
      <c r="AE65" s="140" t="s">
        <v>256</v>
      </c>
      <c r="AF65" s="140" t="s">
        <v>257</v>
      </c>
      <c r="AG65" s="140" t="s">
        <v>258</v>
      </c>
      <c r="AH65" s="140" t="s">
        <v>260</v>
      </c>
      <c r="AI65" s="140" t="s">
        <v>261</v>
      </c>
      <c r="AJ65" s="140" t="s">
        <v>262</v>
      </c>
      <c r="AK65" s="140" t="s">
        <v>263</v>
      </c>
      <c r="AL65" s="141" t="s">
        <v>264</v>
      </c>
    </row>
    <row r="66" spans="2:38" ht="14.4" customHeight="1" outlineLevel="1" x14ac:dyDescent="0.3">
      <c r="B66" s="360" t="s">
        <v>11</v>
      </c>
      <c r="C66" s="361"/>
      <c r="D66" s="19"/>
      <c r="E66" s="22"/>
      <c r="F66" s="18"/>
      <c r="G66" s="18"/>
      <c r="H66" s="23"/>
      <c r="I66" s="19"/>
      <c r="J66" s="165"/>
      <c r="K66" s="18"/>
      <c r="L66" s="18"/>
      <c r="M66" s="23"/>
      <c r="N66" s="19"/>
      <c r="O66" s="296"/>
      <c r="P66" s="297"/>
      <c r="Q66" s="18"/>
      <c r="R66" s="23"/>
      <c r="S66" s="19"/>
      <c r="T66" s="22"/>
      <c r="U66" s="18"/>
      <c r="V66" s="18"/>
      <c r="W66" s="23"/>
      <c r="X66" s="19"/>
      <c r="Y66" s="22"/>
      <c r="Z66" s="18"/>
      <c r="AA66" s="18"/>
      <c r="AB66" s="23"/>
      <c r="AC66" s="19"/>
      <c r="AD66" s="22"/>
      <c r="AE66" s="18"/>
      <c r="AF66" s="18"/>
      <c r="AG66" s="23"/>
      <c r="AH66" s="19"/>
      <c r="AI66" s="22"/>
      <c r="AJ66" s="18"/>
      <c r="AK66" s="18"/>
      <c r="AL66" s="23"/>
    </row>
    <row r="67" spans="2:38" ht="14.4" customHeight="1" outlineLevel="1" x14ac:dyDescent="0.3">
      <c r="B67" s="352" t="s">
        <v>85</v>
      </c>
      <c r="C67" s="353"/>
      <c r="D67" s="43">
        <f>D164</f>
        <v>0</v>
      </c>
      <c r="E67" s="128">
        <f>E164</f>
        <v>0</v>
      </c>
      <c r="F67" s="128">
        <f>F164</f>
        <v>0</v>
      </c>
      <c r="G67" s="38">
        <f>G164</f>
        <v>0</v>
      </c>
      <c r="H67" s="4">
        <f>G67</f>
        <v>0</v>
      </c>
      <c r="I67" s="38">
        <f>I164</f>
        <v>0</v>
      </c>
      <c r="J67" s="128">
        <f>J164</f>
        <v>0</v>
      </c>
      <c r="K67" s="128">
        <f>K164</f>
        <v>0</v>
      </c>
      <c r="L67" s="38">
        <f>L164</f>
        <v>0</v>
      </c>
      <c r="M67" s="4">
        <f>L67</f>
        <v>0</v>
      </c>
      <c r="N67" s="128">
        <f>N164</f>
        <v>0</v>
      </c>
      <c r="O67" s="128">
        <f>O164</f>
        <v>0</v>
      </c>
      <c r="P67" s="128" t="e">
        <f>P164</f>
        <v>#VALUE!</v>
      </c>
      <c r="Q67" s="38" t="e">
        <f>Q164</f>
        <v>#VALUE!</v>
      </c>
      <c r="R67" s="4" t="e">
        <f>Q67</f>
        <v>#VALUE!</v>
      </c>
      <c r="S67" s="38" t="e">
        <f>S164</f>
        <v>#VALUE!</v>
      </c>
      <c r="T67" s="38" t="e">
        <f>T164</f>
        <v>#VALUE!</v>
      </c>
      <c r="U67" s="38" t="e">
        <f>U164</f>
        <v>#VALUE!</v>
      </c>
      <c r="V67" s="38" t="e">
        <f>V164</f>
        <v>#VALUE!</v>
      </c>
      <c r="W67" s="4" t="e">
        <f>V67</f>
        <v>#VALUE!</v>
      </c>
      <c r="X67" s="38" t="e">
        <f>X164</f>
        <v>#VALUE!</v>
      </c>
      <c r="Y67" s="38" t="e">
        <f>Y164</f>
        <v>#VALUE!</v>
      </c>
      <c r="Z67" s="38" t="e">
        <f>Z164</f>
        <v>#VALUE!</v>
      </c>
      <c r="AA67" s="38" t="e">
        <f>AA164</f>
        <v>#VALUE!</v>
      </c>
      <c r="AB67" s="4" t="e">
        <f>AA67</f>
        <v>#VALUE!</v>
      </c>
      <c r="AC67" s="127" t="e">
        <f>AC164</f>
        <v>#VALUE!</v>
      </c>
      <c r="AD67" s="127" t="e">
        <f>AD164</f>
        <v>#VALUE!</v>
      </c>
      <c r="AE67" s="127" t="e">
        <f>AE164</f>
        <v>#VALUE!</v>
      </c>
      <c r="AF67" s="127" t="e">
        <f>AF164</f>
        <v>#VALUE!</v>
      </c>
      <c r="AG67" s="4" t="e">
        <f>AF67</f>
        <v>#VALUE!</v>
      </c>
      <c r="AH67" s="127" t="e">
        <f>AH164</f>
        <v>#VALUE!</v>
      </c>
      <c r="AI67" s="127" t="e">
        <f>AI164</f>
        <v>#VALUE!</v>
      </c>
      <c r="AJ67" s="127" t="e">
        <f>AJ164</f>
        <v>#VALUE!</v>
      </c>
      <c r="AK67" s="127" t="e">
        <f>AK164</f>
        <v>#VALUE!</v>
      </c>
      <c r="AL67" s="4" t="e">
        <f>AK67</f>
        <v>#VALUE!</v>
      </c>
    </row>
    <row r="68" spans="2:38" ht="14.4" customHeight="1" outlineLevel="1" x14ac:dyDescent="0.3">
      <c r="B68" s="352" t="s">
        <v>86</v>
      </c>
      <c r="C68" s="353"/>
      <c r="D68" s="43"/>
      <c r="E68" s="38"/>
      <c r="F68" s="38"/>
      <c r="G68" s="38"/>
      <c r="H68" s="4">
        <f t="shared" ref="H68:H73" si="46">G68</f>
        <v>0</v>
      </c>
      <c r="I68" s="38"/>
      <c r="J68" s="128"/>
      <c r="K68" s="128"/>
      <c r="L68" s="38"/>
      <c r="M68" s="4">
        <f t="shared" ref="M68:M73" si="47">L68</f>
        <v>0</v>
      </c>
      <c r="N68" s="128"/>
      <c r="O68" s="128"/>
      <c r="P68" s="128" t="e">
        <f>+(O68+O75)*(1+P103)*P104</f>
        <v>#DIV/0!</v>
      </c>
      <c r="Q68" s="128" t="e">
        <f>+(P68+P75)*(1+Q103)*Q104</f>
        <v>#DIV/0!</v>
      </c>
      <c r="R68" s="4" t="e">
        <f t="shared" ref="R68:R73" si="48">Q68</f>
        <v>#DIV/0!</v>
      </c>
      <c r="S68" s="128" t="e">
        <f>+(Q68+Q75)*(1+S103)*S104</f>
        <v>#DIV/0!</v>
      </c>
      <c r="T68" s="128" t="e">
        <f>+(S68+S75)*(1+T103)*T104</f>
        <v>#DIV/0!</v>
      </c>
      <c r="U68" s="128" t="e">
        <f>+(T68+T75)*(1+U103)*U104</f>
        <v>#DIV/0!</v>
      </c>
      <c r="V68" s="128" t="e">
        <f>+(U68+U75)*(1+V103)*V104</f>
        <v>#DIV/0!</v>
      </c>
      <c r="W68" s="4" t="e">
        <f t="shared" ref="W68:W73" si="49">V68</f>
        <v>#DIV/0!</v>
      </c>
      <c r="X68" s="128" t="e">
        <f>+(V68+V75)*(1+X103)*X104</f>
        <v>#DIV/0!</v>
      </c>
      <c r="Y68" s="128" t="e">
        <f>+(X68+X75)*(1+Y103)*Y104</f>
        <v>#DIV/0!</v>
      </c>
      <c r="Z68" s="128" t="e">
        <f>+(Y68+Y75)*(1+Z103)*Z104</f>
        <v>#DIV/0!</v>
      </c>
      <c r="AA68" s="128" t="e">
        <f>+(Z68+Z75)*(1+AA103)*AA104</f>
        <v>#DIV/0!</v>
      </c>
      <c r="AB68" s="4" t="e">
        <f t="shared" ref="AB68:AB73" si="50">AA68</f>
        <v>#DIV/0!</v>
      </c>
      <c r="AC68" s="128" t="e">
        <f>+(AA68+AA75)*(1+AC103)*AC104</f>
        <v>#DIV/0!</v>
      </c>
      <c r="AD68" s="128" t="e">
        <f>+(AC68+AC75)*(1+AD103)*AD104</f>
        <v>#DIV/0!</v>
      </c>
      <c r="AE68" s="128" t="e">
        <f>+(AD68+AD75)*(1+AE103)*AE104</f>
        <v>#DIV/0!</v>
      </c>
      <c r="AF68" s="128" t="e">
        <f>+(AE68+AE75)*(1+AF103)*AF104</f>
        <v>#DIV/0!</v>
      </c>
      <c r="AG68" s="4" t="e">
        <f t="shared" ref="AG68:AG73" si="51">AF68</f>
        <v>#DIV/0!</v>
      </c>
      <c r="AH68" s="128" t="e">
        <f>+(AF68+AF75)*(1+AH103)*AH104</f>
        <v>#DIV/0!</v>
      </c>
      <c r="AI68" s="128" t="e">
        <f>+(AH68+AH75)*(1+AI103)*AI104</f>
        <v>#DIV/0!</v>
      </c>
      <c r="AJ68" s="128" t="e">
        <f>+(AI68+AI75)*(1+AJ103)*AJ104</f>
        <v>#DIV/0!</v>
      </c>
      <c r="AK68" s="128" t="e">
        <f>+(AJ68+AJ75)*(1+AK103)*AK104</f>
        <v>#DIV/0!</v>
      </c>
      <c r="AL68" s="4" t="e">
        <f t="shared" ref="AL68:AL73" si="52">AK68</f>
        <v>#DIV/0!</v>
      </c>
    </row>
    <row r="69" spans="2:38" ht="14.4" customHeight="1" outlineLevel="1" x14ac:dyDescent="0.3">
      <c r="B69" s="352" t="s">
        <v>87</v>
      </c>
      <c r="C69" s="353"/>
      <c r="D69" s="43"/>
      <c r="E69" s="38"/>
      <c r="F69" s="38"/>
      <c r="G69" s="38"/>
      <c r="H69" s="4">
        <f t="shared" si="46"/>
        <v>0</v>
      </c>
      <c r="I69" s="127"/>
      <c r="J69" s="128"/>
      <c r="K69" s="128"/>
      <c r="L69" s="38"/>
      <c r="M69" s="4">
        <f t="shared" si="47"/>
        <v>0</v>
      </c>
      <c r="N69" s="128"/>
      <c r="O69" s="38"/>
      <c r="P69" s="38" t="e">
        <f>(P13/P109*2)-O69</f>
        <v>#VALUE!</v>
      </c>
      <c r="Q69" s="38" t="e">
        <f>(Q13/Q109*2)-P69</f>
        <v>#DIV/0!</v>
      </c>
      <c r="R69" s="4" t="e">
        <f t="shared" si="48"/>
        <v>#DIV/0!</v>
      </c>
      <c r="S69" s="38" t="e">
        <f>(S13/S109*2)-Q69</f>
        <v>#DIV/0!</v>
      </c>
      <c r="T69" s="38" t="e">
        <f>(T13/T109*2)-S69</f>
        <v>#DIV/0!</v>
      </c>
      <c r="U69" s="38" t="e">
        <f>(U13/U109*2)-T69</f>
        <v>#DIV/0!</v>
      </c>
      <c r="V69" s="38" t="e">
        <f>(V13/V109*2)-U69</f>
        <v>#DIV/0!</v>
      </c>
      <c r="W69" s="4" t="e">
        <f t="shared" si="49"/>
        <v>#DIV/0!</v>
      </c>
      <c r="X69" s="38" t="e">
        <f>(X13/X109*2)-V69</f>
        <v>#DIV/0!</v>
      </c>
      <c r="Y69" s="38" t="e">
        <f>(Y13/Y109*2)-X69</f>
        <v>#DIV/0!</v>
      </c>
      <c r="Z69" s="38" t="e">
        <f>(Z13/Z109*2)-Y69</f>
        <v>#DIV/0!</v>
      </c>
      <c r="AA69" s="38" t="e">
        <f>(AA13/AA109*2)-Z69</f>
        <v>#DIV/0!</v>
      </c>
      <c r="AB69" s="4" t="e">
        <f t="shared" si="50"/>
        <v>#DIV/0!</v>
      </c>
      <c r="AC69" s="127" t="e">
        <f>(AC13/AC109*2)-AA69</f>
        <v>#DIV/0!</v>
      </c>
      <c r="AD69" s="127" t="e">
        <f>(AD13/AD109*2)-AC69</f>
        <v>#DIV/0!</v>
      </c>
      <c r="AE69" s="127" t="e">
        <f>(AE13/AE109*2)-AD69</f>
        <v>#DIV/0!</v>
      </c>
      <c r="AF69" s="127" t="e">
        <f>(AF13/AF109*2)-AE69</f>
        <v>#DIV/0!</v>
      </c>
      <c r="AG69" s="4" t="e">
        <f t="shared" si="51"/>
        <v>#DIV/0!</v>
      </c>
      <c r="AH69" s="127" t="e">
        <f>(AH13/AH109*2)-AF69</f>
        <v>#DIV/0!</v>
      </c>
      <c r="AI69" s="127" t="e">
        <f>(AI13/AI109*2)-AH69</f>
        <v>#DIV/0!</v>
      </c>
      <c r="AJ69" s="127" t="e">
        <f>(AJ13/AJ109*2)-AI69</f>
        <v>#DIV/0!</v>
      </c>
      <c r="AK69" s="127" t="e">
        <f>(AK13/AK109*2)-AJ69</f>
        <v>#DIV/0!</v>
      </c>
      <c r="AL69" s="4" t="e">
        <f t="shared" si="52"/>
        <v>#DIV/0!</v>
      </c>
    </row>
    <row r="70" spans="2:38" ht="14.4" customHeight="1" outlineLevel="1" x14ac:dyDescent="0.3">
      <c r="B70" s="352" t="s">
        <v>7</v>
      </c>
      <c r="C70" s="353"/>
      <c r="D70" s="43"/>
      <c r="E70" s="38"/>
      <c r="F70" s="128"/>
      <c r="G70" s="38"/>
      <c r="H70" s="4">
        <f t="shared" si="46"/>
        <v>0</v>
      </c>
      <c r="I70" s="38"/>
      <c r="J70" s="128"/>
      <c r="K70" s="128"/>
      <c r="L70" s="38"/>
      <c r="M70" s="4">
        <f t="shared" si="47"/>
        <v>0</v>
      </c>
      <c r="N70" s="128"/>
      <c r="O70" s="127"/>
      <c r="P70" s="38" t="e">
        <f>(P14/P107*2)-O70</f>
        <v>#VALUE!</v>
      </c>
      <c r="Q70" s="38" t="e">
        <f>(Q14/Q107*2)-P70</f>
        <v>#DIV/0!</v>
      </c>
      <c r="R70" s="4" t="e">
        <f t="shared" si="48"/>
        <v>#DIV/0!</v>
      </c>
      <c r="S70" s="38" t="e">
        <f>(S14/S107*2)-Q70</f>
        <v>#DIV/0!</v>
      </c>
      <c r="T70" s="38" t="e">
        <f>(T14/T107*2)-S70</f>
        <v>#DIV/0!</v>
      </c>
      <c r="U70" s="38" t="e">
        <f>(U14/U107*2)-T70</f>
        <v>#DIV/0!</v>
      </c>
      <c r="V70" s="38" t="e">
        <f>(V14/V107*2)-U70</f>
        <v>#DIV/0!</v>
      </c>
      <c r="W70" s="4" t="e">
        <f t="shared" si="49"/>
        <v>#DIV/0!</v>
      </c>
      <c r="X70" s="38" t="e">
        <f>(X14/X107*2)-V70</f>
        <v>#DIV/0!</v>
      </c>
      <c r="Y70" s="38" t="e">
        <f>(Y14/Y107*2)-X70</f>
        <v>#DIV/0!</v>
      </c>
      <c r="Z70" s="38" t="e">
        <f>(Z14/Z107*2)-Y70</f>
        <v>#DIV/0!</v>
      </c>
      <c r="AA70" s="38" t="e">
        <f>(AA14/AA107*2)-Z70</f>
        <v>#DIV/0!</v>
      </c>
      <c r="AB70" s="4" t="e">
        <f t="shared" si="50"/>
        <v>#DIV/0!</v>
      </c>
      <c r="AC70" s="127" t="e">
        <f>(AC14/AC107*2)-AA70</f>
        <v>#DIV/0!</v>
      </c>
      <c r="AD70" s="127" t="e">
        <f>(AD14/AD107*2)-AC70</f>
        <v>#DIV/0!</v>
      </c>
      <c r="AE70" s="127" t="e">
        <f>(AE14/AE107*2)-AD70</f>
        <v>#DIV/0!</v>
      </c>
      <c r="AF70" s="127" t="e">
        <f>(AF14/AF107*2)-AE70</f>
        <v>#DIV/0!</v>
      </c>
      <c r="AG70" s="4" t="e">
        <f t="shared" si="51"/>
        <v>#DIV/0!</v>
      </c>
      <c r="AH70" s="127" t="e">
        <f>(AH14/AH107*2)-AF70</f>
        <v>#DIV/0!</v>
      </c>
      <c r="AI70" s="127" t="e">
        <f>(AI14/AI107*2)-AH70</f>
        <v>#DIV/0!</v>
      </c>
      <c r="AJ70" s="127" t="e">
        <f>(AJ14/AJ107*2)-AI70</f>
        <v>#DIV/0!</v>
      </c>
      <c r="AK70" s="127" t="e">
        <f>(AK14/AK107*2)-AJ70</f>
        <v>#DIV/0!</v>
      </c>
      <c r="AL70" s="4" t="e">
        <f t="shared" si="52"/>
        <v>#DIV/0!</v>
      </c>
    </row>
    <row r="71" spans="2:38" ht="14.4" customHeight="1" outlineLevel="1" x14ac:dyDescent="0.3">
      <c r="B71" s="352" t="s">
        <v>15</v>
      </c>
      <c r="C71" s="353"/>
      <c r="D71" s="43"/>
      <c r="E71" s="43"/>
      <c r="F71" s="128"/>
      <c r="G71" s="128"/>
      <c r="H71" s="4">
        <f t="shared" si="46"/>
        <v>0</v>
      </c>
      <c r="I71" s="128"/>
      <c r="J71" s="128"/>
      <c r="K71" s="128"/>
      <c r="L71" s="128"/>
      <c r="M71" s="4">
        <f t="shared" si="47"/>
        <v>0</v>
      </c>
      <c r="N71" s="128"/>
      <c r="O71" s="128"/>
      <c r="P71" s="128">
        <f t="shared" ref="P71:Q71" si="53">O71</f>
        <v>0</v>
      </c>
      <c r="Q71" s="128">
        <f t="shared" si="53"/>
        <v>0</v>
      </c>
      <c r="R71" s="94">
        <f t="shared" si="48"/>
        <v>0</v>
      </c>
      <c r="S71" s="128">
        <f t="shared" ref="S71:V71" si="54">R71</f>
        <v>0</v>
      </c>
      <c r="T71" s="128">
        <f t="shared" si="54"/>
        <v>0</v>
      </c>
      <c r="U71" s="128">
        <f t="shared" si="54"/>
        <v>0</v>
      </c>
      <c r="V71" s="128">
        <f t="shared" si="54"/>
        <v>0</v>
      </c>
      <c r="W71" s="94">
        <f t="shared" si="49"/>
        <v>0</v>
      </c>
      <c r="X71" s="128">
        <f t="shared" ref="X71:AA71" si="55">W71</f>
        <v>0</v>
      </c>
      <c r="Y71" s="128">
        <f t="shared" si="55"/>
        <v>0</v>
      </c>
      <c r="Z71" s="128">
        <f t="shared" si="55"/>
        <v>0</v>
      </c>
      <c r="AA71" s="128">
        <f t="shared" si="55"/>
        <v>0</v>
      </c>
      <c r="AB71" s="94">
        <f t="shared" si="50"/>
        <v>0</v>
      </c>
      <c r="AC71" s="128">
        <f>AB71</f>
        <v>0</v>
      </c>
      <c r="AD71" s="128">
        <f>AC71</f>
        <v>0</v>
      </c>
      <c r="AE71" s="128">
        <f>AD71</f>
        <v>0</v>
      </c>
      <c r="AF71" s="128">
        <f>AE71</f>
        <v>0</v>
      </c>
      <c r="AG71" s="94">
        <f t="shared" si="51"/>
        <v>0</v>
      </c>
      <c r="AH71" s="128">
        <f>AG71</f>
        <v>0</v>
      </c>
      <c r="AI71" s="128">
        <f>AH71</f>
        <v>0</v>
      </c>
      <c r="AJ71" s="128">
        <f>AI71</f>
        <v>0</v>
      </c>
      <c r="AK71" s="128">
        <f>AJ71</f>
        <v>0</v>
      </c>
      <c r="AL71" s="94">
        <f t="shared" si="52"/>
        <v>0</v>
      </c>
    </row>
    <row r="72" spans="2:38" ht="14.4" customHeight="1" outlineLevel="1" x14ac:dyDescent="0.3">
      <c r="B72" s="352" t="s">
        <v>102</v>
      </c>
      <c r="C72" s="353"/>
      <c r="D72" s="43"/>
      <c r="E72" s="43"/>
      <c r="F72" s="128"/>
      <c r="G72" s="128"/>
      <c r="H72" s="4">
        <f t="shared" si="46"/>
        <v>0</v>
      </c>
      <c r="I72" s="128"/>
      <c r="J72" s="128"/>
      <c r="K72" s="128"/>
      <c r="L72" s="128"/>
      <c r="M72" s="4">
        <f t="shared" si="47"/>
        <v>0</v>
      </c>
      <c r="N72" s="128"/>
      <c r="O72" s="128"/>
      <c r="P72" s="128" t="e">
        <f>(P14/P106*2)-O72</f>
        <v>#VALUE!</v>
      </c>
      <c r="Q72" s="128" t="e">
        <f>(Q14/Q106*2)-P72</f>
        <v>#DIV/0!</v>
      </c>
      <c r="R72" s="94" t="e">
        <f t="shared" si="48"/>
        <v>#DIV/0!</v>
      </c>
      <c r="S72" s="128" t="e">
        <f>(S14/S106*2)-Q72</f>
        <v>#DIV/0!</v>
      </c>
      <c r="T72" s="128" t="e">
        <f>(T14/T106*2)-S72</f>
        <v>#DIV/0!</v>
      </c>
      <c r="U72" s="128" t="e">
        <f>(U14/U106*2)-T72</f>
        <v>#DIV/0!</v>
      </c>
      <c r="V72" s="128" t="e">
        <f>(V14/V106*2)-U72</f>
        <v>#DIV/0!</v>
      </c>
      <c r="W72" s="94" t="e">
        <f t="shared" si="49"/>
        <v>#DIV/0!</v>
      </c>
      <c r="X72" s="128" t="e">
        <f>(X14/X106*2)-V72</f>
        <v>#DIV/0!</v>
      </c>
      <c r="Y72" s="128" t="e">
        <f>(Y14/Y106*2)-X72</f>
        <v>#DIV/0!</v>
      </c>
      <c r="Z72" s="128" t="e">
        <f>(Z14/Z106*2)-Y72</f>
        <v>#DIV/0!</v>
      </c>
      <c r="AA72" s="128" t="e">
        <f>(AA14/AA106*2)-Z72</f>
        <v>#DIV/0!</v>
      </c>
      <c r="AB72" s="94" t="e">
        <f t="shared" si="50"/>
        <v>#DIV/0!</v>
      </c>
      <c r="AC72" s="128" t="e">
        <f>(AC14/AC106*2)-AA72</f>
        <v>#DIV/0!</v>
      </c>
      <c r="AD72" s="128" t="e">
        <f>(AD14/AD106*2)-AC72</f>
        <v>#DIV/0!</v>
      </c>
      <c r="AE72" s="128" t="e">
        <f>(AE14/AE106*2)-AD72</f>
        <v>#DIV/0!</v>
      </c>
      <c r="AF72" s="128" t="e">
        <f>(AF14/AF106*2)-AE72</f>
        <v>#DIV/0!</v>
      </c>
      <c r="AG72" s="94" t="e">
        <f t="shared" si="51"/>
        <v>#DIV/0!</v>
      </c>
      <c r="AH72" s="128" t="e">
        <f>(AH14/AH106*2)-AF72</f>
        <v>#DIV/0!</v>
      </c>
      <c r="AI72" s="128" t="e">
        <f>(AI14/AI106*2)-AH72</f>
        <v>#DIV/0!</v>
      </c>
      <c r="AJ72" s="128" t="e">
        <f>(AJ14/AJ106*2)-AI72</f>
        <v>#DIV/0!</v>
      </c>
      <c r="AK72" s="128" t="e">
        <f>(AK14/AK106*2)-AJ72</f>
        <v>#DIV/0!</v>
      </c>
      <c r="AL72" s="94" t="e">
        <f t="shared" si="52"/>
        <v>#DIV/0!</v>
      </c>
    </row>
    <row r="73" spans="2:38" ht="16.2" customHeight="1" outlineLevel="1" x14ac:dyDescent="0.45">
      <c r="B73" s="352" t="s">
        <v>14</v>
      </c>
      <c r="C73" s="353"/>
      <c r="D73" s="62"/>
      <c r="E73" s="62"/>
      <c r="F73" s="62"/>
      <c r="G73" s="62"/>
      <c r="H73" s="7">
        <f t="shared" si="46"/>
        <v>0</v>
      </c>
      <c r="I73" s="62"/>
      <c r="J73" s="62"/>
      <c r="K73" s="62"/>
      <c r="L73" s="62"/>
      <c r="M73" s="7">
        <f t="shared" si="47"/>
        <v>0</v>
      </c>
      <c r="N73" s="62"/>
      <c r="O73" s="62"/>
      <c r="P73" s="62" t="e">
        <f t="shared" ref="P73:Q73" si="56">O73*(K73/J73)</f>
        <v>#DIV/0!</v>
      </c>
      <c r="Q73" s="62" t="e">
        <f t="shared" si="56"/>
        <v>#DIV/0!</v>
      </c>
      <c r="R73" s="7" t="e">
        <f t="shared" si="48"/>
        <v>#DIV/0!</v>
      </c>
      <c r="S73" s="62" t="e">
        <f>Q73*(N73/L73)</f>
        <v>#DIV/0!</v>
      </c>
      <c r="T73" s="62" t="e">
        <f>S73*(O73/N73)</f>
        <v>#DIV/0!</v>
      </c>
      <c r="U73" s="62" t="e">
        <f>T73*(P73/O73)</f>
        <v>#DIV/0!</v>
      </c>
      <c r="V73" s="62" t="e">
        <f>U73*(Q73/P73)</f>
        <v>#DIV/0!</v>
      </c>
      <c r="W73" s="7" t="e">
        <f t="shared" si="49"/>
        <v>#DIV/0!</v>
      </c>
      <c r="X73" s="62" t="e">
        <f>V73*(S73/Q73)</f>
        <v>#DIV/0!</v>
      </c>
      <c r="Y73" s="62" t="e">
        <f>X73*(T73/S73)</f>
        <v>#DIV/0!</v>
      </c>
      <c r="Z73" s="62" t="e">
        <f>Y73*(U73/T73)</f>
        <v>#DIV/0!</v>
      </c>
      <c r="AA73" s="62" t="e">
        <f>Z73*(V73/U73)</f>
        <v>#DIV/0!</v>
      </c>
      <c r="AB73" s="7" t="e">
        <f t="shared" si="50"/>
        <v>#DIV/0!</v>
      </c>
      <c r="AC73" s="62" t="e">
        <f>AA73*(X73/V73)</f>
        <v>#DIV/0!</v>
      </c>
      <c r="AD73" s="62" t="e">
        <f>AC73*(Y73/X73)</f>
        <v>#DIV/0!</v>
      </c>
      <c r="AE73" s="62" t="e">
        <f>AD73*(Z73/Y73)</f>
        <v>#DIV/0!</v>
      </c>
      <c r="AF73" s="62" t="e">
        <f>AE73*(AA73/Z73)</f>
        <v>#DIV/0!</v>
      </c>
      <c r="AG73" s="7" t="e">
        <f t="shared" si="51"/>
        <v>#DIV/0!</v>
      </c>
      <c r="AH73" s="62" t="e">
        <f>AF73*(AC73/AA73)</f>
        <v>#DIV/0!</v>
      </c>
      <c r="AI73" s="62" t="e">
        <f>AH73*(AD73/AC73)</f>
        <v>#DIV/0!</v>
      </c>
      <c r="AJ73" s="62" t="e">
        <f>AI73*(AE73/AD73)</f>
        <v>#DIV/0!</v>
      </c>
      <c r="AK73" s="62" t="e">
        <f>AJ73*(AF73/AE73)</f>
        <v>#DIV/0!</v>
      </c>
      <c r="AL73" s="7" t="e">
        <f t="shared" si="52"/>
        <v>#DIV/0!</v>
      </c>
    </row>
    <row r="74" spans="2:38" ht="14.4" customHeight="1" outlineLevel="1" x14ac:dyDescent="0.3">
      <c r="B74" s="356" t="s">
        <v>8</v>
      </c>
      <c r="C74" s="357"/>
      <c r="D74" s="42">
        <f t="shared" ref="D74:J74" si="57">SUM(D67:D73)</f>
        <v>0</v>
      </c>
      <c r="E74" s="40">
        <f t="shared" si="57"/>
        <v>0</v>
      </c>
      <c r="F74" s="42">
        <f t="shared" si="57"/>
        <v>0</v>
      </c>
      <c r="G74" s="42">
        <f t="shared" si="57"/>
        <v>0</v>
      </c>
      <c r="H74" s="9">
        <f t="shared" si="57"/>
        <v>0</v>
      </c>
      <c r="I74" s="40">
        <f t="shared" si="57"/>
        <v>0</v>
      </c>
      <c r="J74" s="42">
        <f t="shared" si="57"/>
        <v>0</v>
      </c>
      <c r="K74" s="42">
        <f t="shared" ref="K74:AL74" si="58">SUM(K67:K73)</f>
        <v>0</v>
      </c>
      <c r="L74" s="42">
        <f t="shared" si="58"/>
        <v>0</v>
      </c>
      <c r="M74" s="9">
        <f t="shared" si="58"/>
        <v>0</v>
      </c>
      <c r="N74" s="42">
        <f t="shared" si="58"/>
        <v>0</v>
      </c>
      <c r="O74" s="40">
        <f>SUM(O67:O73)</f>
        <v>0</v>
      </c>
      <c r="P74" s="40" t="e">
        <f t="shared" si="58"/>
        <v>#VALUE!</v>
      </c>
      <c r="Q74" s="40" t="e">
        <f t="shared" si="58"/>
        <v>#VALUE!</v>
      </c>
      <c r="R74" s="9" t="e">
        <f t="shared" si="58"/>
        <v>#VALUE!</v>
      </c>
      <c r="S74" s="40" t="e">
        <f t="shared" si="58"/>
        <v>#VALUE!</v>
      </c>
      <c r="T74" s="40" t="e">
        <f t="shared" si="58"/>
        <v>#VALUE!</v>
      </c>
      <c r="U74" s="40" t="e">
        <f t="shared" si="58"/>
        <v>#VALUE!</v>
      </c>
      <c r="V74" s="40" t="e">
        <f t="shared" si="58"/>
        <v>#VALUE!</v>
      </c>
      <c r="W74" s="9" t="e">
        <f t="shared" si="58"/>
        <v>#VALUE!</v>
      </c>
      <c r="X74" s="40" t="e">
        <f t="shared" si="58"/>
        <v>#VALUE!</v>
      </c>
      <c r="Y74" s="40" t="e">
        <f t="shared" si="58"/>
        <v>#VALUE!</v>
      </c>
      <c r="Z74" s="40" t="e">
        <f t="shared" si="58"/>
        <v>#VALUE!</v>
      </c>
      <c r="AA74" s="40" t="e">
        <f t="shared" si="58"/>
        <v>#VALUE!</v>
      </c>
      <c r="AB74" s="9" t="e">
        <f t="shared" si="58"/>
        <v>#VALUE!</v>
      </c>
      <c r="AC74" s="40" t="e">
        <f t="shared" si="58"/>
        <v>#VALUE!</v>
      </c>
      <c r="AD74" s="40" t="e">
        <f t="shared" si="58"/>
        <v>#VALUE!</v>
      </c>
      <c r="AE74" s="40" t="e">
        <f t="shared" si="58"/>
        <v>#VALUE!</v>
      </c>
      <c r="AF74" s="40" t="e">
        <f t="shared" si="58"/>
        <v>#VALUE!</v>
      </c>
      <c r="AG74" s="9" t="e">
        <f t="shared" si="58"/>
        <v>#VALUE!</v>
      </c>
      <c r="AH74" s="40" t="e">
        <f t="shared" si="58"/>
        <v>#VALUE!</v>
      </c>
      <c r="AI74" s="40" t="e">
        <f t="shared" si="58"/>
        <v>#VALUE!</v>
      </c>
      <c r="AJ74" s="40" t="e">
        <f t="shared" si="58"/>
        <v>#VALUE!</v>
      </c>
      <c r="AK74" s="40" t="e">
        <f t="shared" si="58"/>
        <v>#VALUE!</v>
      </c>
      <c r="AL74" s="9" t="e">
        <f t="shared" si="58"/>
        <v>#VALUE!</v>
      </c>
    </row>
    <row r="75" spans="2:38" ht="14.4" customHeight="1" outlineLevel="1" x14ac:dyDescent="0.3">
      <c r="B75" s="352" t="s">
        <v>88</v>
      </c>
      <c r="C75" s="353"/>
      <c r="D75" s="43"/>
      <c r="E75" s="38"/>
      <c r="F75" s="128"/>
      <c r="G75" s="128"/>
      <c r="H75" s="4">
        <f>G75</f>
        <v>0</v>
      </c>
      <c r="I75" s="38"/>
      <c r="J75" s="128"/>
      <c r="K75" s="128"/>
      <c r="L75" s="128"/>
      <c r="M75" s="4">
        <f>L75</f>
        <v>0</v>
      </c>
      <c r="N75" s="128"/>
      <c r="O75" s="128"/>
      <c r="P75" s="128" t="e">
        <f>+(O68+O75)*(1+P103)*(1-P104)</f>
        <v>#DIV/0!</v>
      </c>
      <c r="Q75" s="128" t="e">
        <f>+(P68+P75)*(1+Q103)*(1-Q104)</f>
        <v>#DIV/0!</v>
      </c>
      <c r="R75" s="4" t="e">
        <f>Q75</f>
        <v>#DIV/0!</v>
      </c>
      <c r="S75" s="128" t="e">
        <f>+(Q68+Q75)*(1+S103)*(1-S104)</f>
        <v>#DIV/0!</v>
      </c>
      <c r="T75" s="128" t="e">
        <f>+(S68+S75)*(1+T103)*(1-T104)</f>
        <v>#DIV/0!</v>
      </c>
      <c r="U75" s="128" t="e">
        <f>+(T68+T75)*(1+U103)*(1-U104)</f>
        <v>#DIV/0!</v>
      </c>
      <c r="V75" s="128" t="e">
        <f>+(U68+U75)*(1+V103)*(1-V104)</f>
        <v>#DIV/0!</v>
      </c>
      <c r="W75" s="4" t="e">
        <f>V75</f>
        <v>#DIV/0!</v>
      </c>
      <c r="X75" s="128" t="e">
        <f>+(V68+V75)*(1+X103)*(1-X104)</f>
        <v>#DIV/0!</v>
      </c>
      <c r="Y75" s="128" t="e">
        <f>+(X68+X75)*(1+Y103)*(1-Y104)</f>
        <v>#DIV/0!</v>
      </c>
      <c r="Z75" s="128" t="e">
        <f>+(Y68+Y75)*(1+Z103)*(1-Z104)</f>
        <v>#DIV/0!</v>
      </c>
      <c r="AA75" s="128" t="e">
        <f>+(Z68+Z75)*(1+AA103)*(1-AA104)</f>
        <v>#DIV/0!</v>
      </c>
      <c r="AB75" s="4" t="e">
        <f>AA75</f>
        <v>#DIV/0!</v>
      </c>
      <c r="AC75" s="128" t="e">
        <f>+(AA68+AA75)*(1+AC103)*(1-AC104)</f>
        <v>#DIV/0!</v>
      </c>
      <c r="AD75" s="128" t="e">
        <f>+(AC68+AC75)*(1+AD103)*(1-AD104)</f>
        <v>#DIV/0!</v>
      </c>
      <c r="AE75" s="128" t="e">
        <f>+(AD68+AD75)*(1+AE103)*(1-AE104)</f>
        <v>#DIV/0!</v>
      </c>
      <c r="AF75" s="128" t="e">
        <f>+(AE68+AE75)*(1+AF103)*(1-AF104)</f>
        <v>#DIV/0!</v>
      </c>
      <c r="AG75" s="4" t="e">
        <f>AF75</f>
        <v>#DIV/0!</v>
      </c>
      <c r="AH75" s="128" t="e">
        <f>+(AF68+AF75)*(1+AH103)*(1-AH104)</f>
        <v>#DIV/0!</v>
      </c>
      <c r="AI75" s="128" t="e">
        <f>+(AH68+AH75)*(1+AI103)*(1-AI104)</f>
        <v>#DIV/0!</v>
      </c>
      <c r="AJ75" s="128" t="e">
        <f>+(AI68+AI75)*(1+AJ103)*(1-AJ104)</f>
        <v>#DIV/0!</v>
      </c>
      <c r="AK75" s="128" t="e">
        <f>+(AJ68+AJ75)*(1+AK103)*(1-AK104)</f>
        <v>#DIV/0!</v>
      </c>
      <c r="AL75" s="4" t="e">
        <f>AK75</f>
        <v>#DIV/0!</v>
      </c>
    </row>
    <row r="76" spans="2:38" outlineLevel="1" x14ac:dyDescent="0.3">
      <c r="B76" s="352" t="s">
        <v>9</v>
      </c>
      <c r="C76" s="353"/>
      <c r="D76" s="43"/>
      <c r="E76" s="43"/>
      <c r="F76" s="128"/>
      <c r="G76" s="128"/>
      <c r="H76" s="4">
        <f>G76</f>
        <v>0</v>
      </c>
      <c r="I76" s="43"/>
      <c r="J76" s="128"/>
      <c r="K76" s="128"/>
      <c r="L76" s="128"/>
      <c r="M76" s="4">
        <f>L76</f>
        <v>0</v>
      </c>
      <c r="N76" s="128"/>
      <c r="O76" s="128"/>
      <c r="P76" s="128">
        <f>O76-P147-P126</f>
        <v>0</v>
      </c>
      <c r="Q76" s="128">
        <f>P76-Q147-Q126</f>
        <v>0</v>
      </c>
      <c r="R76" s="4">
        <f>Q76</f>
        <v>0</v>
      </c>
      <c r="S76" s="128">
        <f>Q76-S147-S126</f>
        <v>0</v>
      </c>
      <c r="T76" s="128">
        <f>S76-T147-T126</f>
        <v>0</v>
      </c>
      <c r="U76" s="128">
        <f>T76-U147-U126</f>
        <v>0</v>
      </c>
      <c r="V76" s="128">
        <f>U76-V147-V126</f>
        <v>0</v>
      </c>
      <c r="W76" s="4">
        <f>V76</f>
        <v>0</v>
      </c>
      <c r="X76" s="128">
        <f>V76-X147-X126</f>
        <v>0</v>
      </c>
      <c r="Y76" s="128">
        <f>X76-Y147-Y126</f>
        <v>0</v>
      </c>
      <c r="Z76" s="128">
        <f>Y76-Z147-Z126</f>
        <v>0</v>
      </c>
      <c r="AA76" s="128">
        <f>Z76-AA147-AA126</f>
        <v>0</v>
      </c>
      <c r="AB76" s="4">
        <f>AA76</f>
        <v>0</v>
      </c>
      <c r="AC76" s="128">
        <f>AA76-AC147-AC126</f>
        <v>0</v>
      </c>
      <c r="AD76" s="128">
        <f>AC76-AD147-AD126</f>
        <v>0</v>
      </c>
      <c r="AE76" s="128">
        <f>AD76-AE147-AE126</f>
        <v>0</v>
      </c>
      <c r="AF76" s="128">
        <f>AE76-AF147-AF126</f>
        <v>0</v>
      </c>
      <c r="AG76" s="4">
        <f>AF76</f>
        <v>0</v>
      </c>
      <c r="AH76" s="128">
        <f>AF76-AH147-AH126</f>
        <v>0</v>
      </c>
      <c r="AI76" s="128">
        <f>AH76-AI147-AI126</f>
        <v>0</v>
      </c>
      <c r="AJ76" s="128">
        <f>AI76-AJ147-AJ126</f>
        <v>0</v>
      </c>
      <c r="AK76" s="128">
        <f>AJ76-AK147-AK126</f>
        <v>0</v>
      </c>
      <c r="AL76" s="4">
        <f>AK76</f>
        <v>0</v>
      </c>
    </row>
    <row r="77" spans="2:38" outlineLevel="1" x14ac:dyDescent="0.3">
      <c r="B77" s="352" t="s">
        <v>89</v>
      </c>
      <c r="C77" s="353"/>
      <c r="D77" s="43"/>
      <c r="E77" s="43"/>
      <c r="F77" s="128"/>
      <c r="G77" s="128"/>
      <c r="H77" s="4">
        <f>G77</f>
        <v>0</v>
      </c>
      <c r="I77" s="128"/>
      <c r="J77" s="128"/>
      <c r="K77" s="128"/>
      <c r="L77" s="128"/>
      <c r="M77" s="4">
        <f>L77</f>
        <v>0</v>
      </c>
      <c r="N77" s="128"/>
      <c r="O77" s="128"/>
      <c r="P77" s="128" t="e">
        <f t="shared" ref="P77" si="59">O77*(K77/J77)</f>
        <v>#DIV/0!</v>
      </c>
      <c r="Q77" s="128" t="e">
        <f t="shared" ref="Q77" si="60">P77*(L77/K77)</f>
        <v>#DIV/0!</v>
      </c>
      <c r="R77" s="4" t="e">
        <f>Q77</f>
        <v>#DIV/0!</v>
      </c>
      <c r="S77" s="128" t="e">
        <f>Q77*(N77/L77)</f>
        <v>#DIV/0!</v>
      </c>
      <c r="T77" s="128" t="e">
        <f>S77*(O77/N77)</f>
        <v>#DIV/0!</v>
      </c>
      <c r="U77" s="128" t="e">
        <f>T77*(P77/O77)</f>
        <v>#DIV/0!</v>
      </c>
      <c r="V77" s="128" t="e">
        <f>U77*(Q77/P77)</f>
        <v>#DIV/0!</v>
      </c>
      <c r="W77" s="4" t="e">
        <f>V77</f>
        <v>#DIV/0!</v>
      </c>
      <c r="X77" s="128" t="e">
        <f>V77*(S77/Q77)</f>
        <v>#DIV/0!</v>
      </c>
      <c r="Y77" s="128" t="e">
        <f>X77*(T77/S77)</f>
        <v>#DIV/0!</v>
      </c>
      <c r="Z77" s="128" t="e">
        <f>Y77*(U77/T77)</f>
        <v>#DIV/0!</v>
      </c>
      <c r="AA77" s="128" t="e">
        <f>Z77*(V77/U77)</f>
        <v>#DIV/0!</v>
      </c>
      <c r="AB77" s="4" t="e">
        <f>AA77</f>
        <v>#DIV/0!</v>
      </c>
      <c r="AC77" s="128" t="e">
        <f>AA77*(X77/V77)</f>
        <v>#DIV/0!</v>
      </c>
      <c r="AD77" s="128" t="e">
        <f>AC77*(Y77/X77)</f>
        <v>#DIV/0!</v>
      </c>
      <c r="AE77" s="128" t="e">
        <f>AD77*(Z77/Y77)</f>
        <v>#DIV/0!</v>
      </c>
      <c r="AF77" s="128" t="e">
        <f>AE77*(AA77/Z77)</f>
        <v>#DIV/0!</v>
      </c>
      <c r="AG77" s="4" t="e">
        <f>AF77</f>
        <v>#DIV/0!</v>
      </c>
      <c r="AH77" s="128" t="e">
        <f>AF77*(AC77/AA77)</f>
        <v>#DIV/0!</v>
      </c>
      <c r="AI77" s="128" t="e">
        <f>AH77*(AD77/AC77)</f>
        <v>#DIV/0!</v>
      </c>
      <c r="AJ77" s="128" t="e">
        <f>AI77*(AE77/AD77)</f>
        <v>#DIV/0!</v>
      </c>
      <c r="AK77" s="128" t="e">
        <f>AJ77*(AF77/AE77)</f>
        <v>#DIV/0!</v>
      </c>
      <c r="AL77" s="4" t="e">
        <f>AK77</f>
        <v>#DIV/0!</v>
      </c>
    </row>
    <row r="78" spans="2:38" outlineLevel="1" x14ac:dyDescent="0.3">
      <c r="B78" s="352" t="s">
        <v>90</v>
      </c>
      <c r="C78" s="353"/>
      <c r="D78" s="43"/>
      <c r="E78" s="43"/>
      <c r="F78" s="128"/>
      <c r="G78" s="128"/>
      <c r="H78" s="4">
        <f>G78</f>
        <v>0</v>
      </c>
      <c r="I78" s="128"/>
      <c r="J78" s="128"/>
      <c r="K78" s="128"/>
      <c r="L78" s="128"/>
      <c r="M78" s="4">
        <f>L78</f>
        <v>0</v>
      </c>
      <c r="N78" s="128"/>
      <c r="O78" s="128"/>
      <c r="P78" s="128" t="e">
        <f>O78-P148-P125</f>
        <v>#DIV/0!</v>
      </c>
      <c r="Q78" s="128" t="e">
        <f>P78-Q148-Q125</f>
        <v>#DIV/0!</v>
      </c>
      <c r="R78" s="4" t="e">
        <f>Q78</f>
        <v>#DIV/0!</v>
      </c>
      <c r="S78" s="128" t="e">
        <f>Q78-S148-S125</f>
        <v>#DIV/0!</v>
      </c>
      <c r="T78" s="128" t="e">
        <f>S78-T148-T125</f>
        <v>#DIV/0!</v>
      </c>
      <c r="U78" s="128" t="e">
        <f>T78-U148-U125</f>
        <v>#DIV/0!</v>
      </c>
      <c r="V78" s="128" t="e">
        <f>U78-V148-V125</f>
        <v>#DIV/0!</v>
      </c>
      <c r="W78" s="4" t="e">
        <f>V78</f>
        <v>#DIV/0!</v>
      </c>
      <c r="X78" s="128" t="e">
        <f>V78-X148-X125</f>
        <v>#DIV/0!</v>
      </c>
      <c r="Y78" s="128" t="e">
        <f>X78-Y148-Y125</f>
        <v>#DIV/0!</v>
      </c>
      <c r="Z78" s="128" t="e">
        <f>Y78-Z148-Z125</f>
        <v>#DIV/0!</v>
      </c>
      <c r="AA78" s="128" t="e">
        <f>Z78-AA148-AA125</f>
        <v>#DIV/0!</v>
      </c>
      <c r="AB78" s="4" t="e">
        <f>AA78</f>
        <v>#DIV/0!</v>
      </c>
      <c r="AC78" s="128" t="e">
        <f>AA78-AC148-AC125</f>
        <v>#DIV/0!</v>
      </c>
      <c r="AD78" s="128" t="e">
        <f>AC78-AD148-AD125</f>
        <v>#DIV/0!</v>
      </c>
      <c r="AE78" s="128" t="e">
        <f>AD78-AE148-AE125</f>
        <v>#DIV/0!</v>
      </c>
      <c r="AF78" s="128" t="e">
        <f>AE78-AF148-AF125</f>
        <v>#DIV/0!</v>
      </c>
      <c r="AG78" s="4" t="e">
        <f>AF78</f>
        <v>#DIV/0!</v>
      </c>
      <c r="AH78" s="128" t="e">
        <f>AF78-AH148-AH125</f>
        <v>#DIV/0!</v>
      </c>
      <c r="AI78" s="128" t="e">
        <f>AH78-AI148-AI125</f>
        <v>#DIV/0!</v>
      </c>
      <c r="AJ78" s="128" t="e">
        <f>AI78-AJ148-AJ125</f>
        <v>#DIV/0!</v>
      </c>
      <c r="AK78" s="128" t="e">
        <f>AJ78-AK148-AK125</f>
        <v>#DIV/0!</v>
      </c>
      <c r="AL78" s="4" t="e">
        <f>AK78</f>
        <v>#DIV/0!</v>
      </c>
    </row>
    <row r="79" spans="2:38" ht="16.2" outlineLevel="1" x14ac:dyDescent="0.45">
      <c r="B79" s="352" t="s">
        <v>16</v>
      </c>
      <c r="C79" s="353"/>
      <c r="D79" s="62"/>
      <c r="E79" s="62"/>
      <c r="F79" s="62"/>
      <c r="G79" s="62"/>
      <c r="H79" s="7">
        <f>G79</f>
        <v>0</v>
      </c>
      <c r="I79" s="62"/>
      <c r="J79" s="62"/>
      <c r="K79" s="62"/>
      <c r="L79" s="62"/>
      <c r="M79" s="7">
        <f>L79</f>
        <v>0</v>
      </c>
      <c r="N79" s="62"/>
      <c r="O79" s="62"/>
      <c r="P79" s="62" t="e">
        <f t="shared" ref="P79" si="61">O79*(K79/J79)</f>
        <v>#DIV/0!</v>
      </c>
      <c r="Q79" s="62" t="e">
        <f t="shared" ref="Q79" si="62">P79*(L79/K79)</f>
        <v>#DIV/0!</v>
      </c>
      <c r="R79" s="7" t="e">
        <f>Q79</f>
        <v>#DIV/0!</v>
      </c>
      <c r="S79" s="62" t="e">
        <f>Q79*(N79/L79)</f>
        <v>#DIV/0!</v>
      </c>
      <c r="T79" s="62" t="e">
        <f>S79*(O79/N79)</f>
        <v>#DIV/0!</v>
      </c>
      <c r="U79" s="62" t="e">
        <f>T79*(P79/O79)</f>
        <v>#DIV/0!</v>
      </c>
      <c r="V79" s="62" t="e">
        <f>U79*(Q79/P79)</f>
        <v>#DIV/0!</v>
      </c>
      <c r="W79" s="7" t="e">
        <f>V79</f>
        <v>#DIV/0!</v>
      </c>
      <c r="X79" s="62" t="e">
        <f>V79*(S79/Q79)</f>
        <v>#DIV/0!</v>
      </c>
      <c r="Y79" s="62" t="e">
        <f>X79*(T79/S79)</f>
        <v>#DIV/0!</v>
      </c>
      <c r="Z79" s="62" t="e">
        <f>Y79*(U79/T79)</f>
        <v>#DIV/0!</v>
      </c>
      <c r="AA79" s="62" t="e">
        <f>Z79*(V79/U79)</f>
        <v>#DIV/0!</v>
      </c>
      <c r="AB79" s="7" t="e">
        <f>AA79</f>
        <v>#DIV/0!</v>
      </c>
      <c r="AC79" s="62" t="e">
        <f>AA79*(X79/V79)</f>
        <v>#DIV/0!</v>
      </c>
      <c r="AD79" s="62" t="e">
        <f>AC79*(Y79/X79)</f>
        <v>#DIV/0!</v>
      </c>
      <c r="AE79" s="62" t="e">
        <f>AD79*(Z79/Y79)</f>
        <v>#DIV/0!</v>
      </c>
      <c r="AF79" s="62" t="e">
        <f>AE79*(AA79/Z79)</f>
        <v>#DIV/0!</v>
      </c>
      <c r="AG79" s="7" t="e">
        <f>AF79</f>
        <v>#DIV/0!</v>
      </c>
      <c r="AH79" s="62" t="e">
        <f>AF79*(AC79/AA79)</f>
        <v>#DIV/0!</v>
      </c>
      <c r="AI79" s="62" t="e">
        <f>AH79*(AD79/AC79)</f>
        <v>#DIV/0!</v>
      </c>
      <c r="AJ79" s="62" t="e">
        <f>AI79*(AE79/AD79)</f>
        <v>#DIV/0!</v>
      </c>
      <c r="AK79" s="62" t="e">
        <f>AJ79*(AF79/AE79)</f>
        <v>#DIV/0!</v>
      </c>
      <c r="AL79" s="7" t="e">
        <f>AK79</f>
        <v>#DIV/0!</v>
      </c>
    </row>
    <row r="80" spans="2:38" outlineLevel="1" x14ac:dyDescent="0.3">
      <c r="B80" s="356" t="s">
        <v>10</v>
      </c>
      <c r="C80" s="357"/>
      <c r="D80" s="42">
        <f t="shared" ref="D80:I80" si="63">SUM(D74:D79)</f>
        <v>0</v>
      </c>
      <c r="E80" s="40">
        <f t="shared" si="63"/>
        <v>0</v>
      </c>
      <c r="F80" s="42">
        <f t="shared" si="63"/>
        <v>0</v>
      </c>
      <c r="G80" s="42">
        <f t="shared" si="63"/>
        <v>0</v>
      </c>
      <c r="H80" s="9">
        <f>SUM(H74:H79)</f>
        <v>0</v>
      </c>
      <c r="I80" s="40">
        <f t="shared" si="63"/>
        <v>0</v>
      </c>
      <c r="J80" s="42">
        <f t="shared" ref="J80:AA80" si="64">SUM(J74:J79)</f>
        <v>0</v>
      </c>
      <c r="K80" s="42">
        <f t="shared" si="64"/>
        <v>0</v>
      </c>
      <c r="L80" s="42">
        <f t="shared" si="64"/>
        <v>0</v>
      </c>
      <c r="M80" s="9">
        <f>SUM(M74:M79)</f>
        <v>0</v>
      </c>
      <c r="N80" s="42">
        <f>SUM(N74:N79)</f>
        <v>0</v>
      </c>
      <c r="O80" s="40">
        <f>SUM(O74:O79)</f>
        <v>0</v>
      </c>
      <c r="P80" s="40" t="e">
        <f t="shared" si="64"/>
        <v>#VALUE!</v>
      </c>
      <c r="Q80" s="40" t="e">
        <f t="shared" si="64"/>
        <v>#VALUE!</v>
      </c>
      <c r="R80" s="9" t="e">
        <f>SUM(R74:R79)</f>
        <v>#VALUE!</v>
      </c>
      <c r="S80" s="40" t="e">
        <f t="shared" si="64"/>
        <v>#VALUE!</v>
      </c>
      <c r="T80" s="40" t="e">
        <f t="shared" si="64"/>
        <v>#VALUE!</v>
      </c>
      <c r="U80" s="40" t="e">
        <f t="shared" si="64"/>
        <v>#VALUE!</v>
      </c>
      <c r="V80" s="40" t="e">
        <f t="shared" si="64"/>
        <v>#VALUE!</v>
      </c>
      <c r="W80" s="9" t="e">
        <f>SUM(W74:W79)</f>
        <v>#VALUE!</v>
      </c>
      <c r="X80" s="40" t="e">
        <f t="shared" si="64"/>
        <v>#VALUE!</v>
      </c>
      <c r="Y80" s="40" t="e">
        <f t="shared" si="64"/>
        <v>#VALUE!</v>
      </c>
      <c r="Z80" s="40" t="e">
        <f t="shared" si="64"/>
        <v>#VALUE!</v>
      </c>
      <c r="AA80" s="40" t="e">
        <f t="shared" si="64"/>
        <v>#VALUE!</v>
      </c>
      <c r="AB80" s="9" t="e">
        <f t="shared" ref="AB80:AL80" si="65">SUM(AB74:AB79)</f>
        <v>#VALUE!</v>
      </c>
      <c r="AC80" s="40" t="e">
        <f t="shared" si="65"/>
        <v>#VALUE!</v>
      </c>
      <c r="AD80" s="40" t="e">
        <f t="shared" si="65"/>
        <v>#VALUE!</v>
      </c>
      <c r="AE80" s="40" t="e">
        <f t="shared" si="65"/>
        <v>#VALUE!</v>
      </c>
      <c r="AF80" s="40" t="e">
        <f t="shared" si="65"/>
        <v>#VALUE!</v>
      </c>
      <c r="AG80" s="9" t="e">
        <f t="shared" si="65"/>
        <v>#VALUE!</v>
      </c>
      <c r="AH80" s="40" t="e">
        <f t="shared" si="65"/>
        <v>#VALUE!</v>
      </c>
      <c r="AI80" s="40" t="e">
        <f t="shared" si="65"/>
        <v>#VALUE!</v>
      </c>
      <c r="AJ80" s="40" t="e">
        <f t="shared" si="65"/>
        <v>#VALUE!</v>
      </c>
      <c r="AK80" s="40" t="e">
        <f t="shared" si="65"/>
        <v>#VALUE!</v>
      </c>
      <c r="AL80" s="9" t="e">
        <f t="shared" si="65"/>
        <v>#VALUE!</v>
      </c>
    </row>
    <row r="81" spans="2:38" ht="6.75" customHeight="1" outlineLevel="1" x14ac:dyDescent="0.3">
      <c r="B81" s="374"/>
      <c r="C81" s="375"/>
      <c r="D81" s="43"/>
      <c r="E81" s="38"/>
      <c r="F81" s="128"/>
      <c r="G81" s="128"/>
      <c r="H81" s="4"/>
      <c r="I81" s="38"/>
      <c r="J81" s="128"/>
      <c r="K81" s="128"/>
      <c r="L81" s="38"/>
      <c r="M81" s="4"/>
      <c r="N81" s="128"/>
      <c r="O81" s="38"/>
      <c r="P81" s="38"/>
      <c r="Q81" s="38"/>
      <c r="R81" s="4"/>
      <c r="S81" s="38"/>
      <c r="T81" s="38"/>
      <c r="U81" s="38"/>
      <c r="V81" s="38"/>
      <c r="W81" s="4"/>
      <c r="X81" s="38"/>
      <c r="Y81" s="38"/>
      <c r="Z81" s="38"/>
      <c r="AA81" s="38"/>
      <c r="AB81" s="4"/>
      <c r="AC81" s="127"/>
      <c r="AD81" s="127"/>
      <c r="AE81" s="127"/>
      <c r="AF81" s="127"/>
      <c r="AG81" s="4"/>
      <c r="AH81" s="127"/>
      <c r="AI81" s="127"/>
      <c r="AJ81" s="127"/>
      <c r="AK81" s="127"/>
      <c r="AL81" s="4"/>
    </row>
    <row r="82" spans="2:38" outlineLevel="1" x14ac:dyDescent="0.3">
      <c r="B82" s="360" t="s">
        <v>12</v>
      </c>
      <c r="C82" s="361"/>
      <c r="D82" s="43"/>
      <c r="E82" s="38"/>
      <c r="F82" s="128"/>
      <c r="G82" s="128"/>
      <c r="H82" s="4"/>
      <c r="I82" s="38"/>
      <c r="J82" s="128"/>
      <c r="K82" s="128"/>
      <c r="L82" s="128"/>
      <c r="M82" s="4"/>
      <c r="N82" s="128"/>
      <c r="O82" s="38"/>
      <c r="P82" s="38"/>
      <c r="Q82" s="38"/>
      <c r="R82" s="4"/>
      <c r="S82" s="38"/>
      <c r="T82" s="38"/>
      <c r="U82" s="38"/>
      <c r="V82" s="38"/>
      <c r="W82" s="4"/>
      <c r="X82" s="38"/>
      <c r="Y82" s="38"/>
      <c r="Z82" s="38"/>
      <c r="AA82" s="38"/>
      <c r="AB82" s="4"/>
      <c r="AC82" s="127"/>
      <c r="AD82" s="127"/>
      <c r="AE82" s="127"/>
      <c r="AF82" s="127"/>
      <c r="AG82" s="4"/>
      <c r="AH82" s="127"/>
      <c r="AI82" s="127"/>
      <c r="AJ82" s="127"/>
      <c r="AK82" s="127"/>
      <c r="AL82" s="4"/>
    </row>
    <row r="83" spans="2:38" outlineLevel="1" x14ac:dyDescent="0.3">
      <c r="B83" s="352" t="s">
        <v>91</v>
      </c>
      <c r="C83" s="353"/>
      <c r="D83" s="43"/>
      <c r="E83" s="38"/>
      <c r="F83" s="128"/>
      <c r="G83" s="128"/>
      <c r="H83" s="4">
        <f>G83</f>
        <v>0</v>
      </c>
      <c r="I83" s="128"/>
      <c r="J83" s="128"/>
      <c r="K83" s="128"/>
      <c r="L83" s="128"/>
      <c r="M83" s="4">
        <f>L83</f>
        <v>0</v>
      </c>
      <c r="N83" s="128"/>
      <c r="O83" s="38"/>
      <c r="P83" s="38" t="e">
        <f>(P14/P111*2)-O83</f>
        <v>#VALUE!</v>
      </c>
      <c r="Q83" s="38" t="e">
        <f>(Q14/Q111*2)-P83</f>
        <v>#DIV/0!</v>
      </c>
      <c r="R83" s="4" t="e">
        <f>Q83</f>
        <v>#DIV/0!</v>
      </c>
      <c r="S83" s="38" t="e">
        <f>(S14/S111*2)-Q83</f>
        <v>#DIV/0!</v>
      </c>
      <c r="T83" s="38" t="e">
        <f>(T14/T111*2)-S83</f>
        <v>#DIV/0!</v>
      </c>
      <c r="U83" s="38" t="e">
        <f>(U14/U111*2)-T83</f>
        <v>#DIV/0!</v>
      </c>
      <c r="V83" s="38" t="e">
        <f>(V14/V111*2)-U83</f>
        <v>#DIV/0!</v>
      </c>
      <c r="W83" s="4" t="e">
        <f>V83</f>
        <v>#DIV/0!</v>
      </c>
      <c r="X83" s="38" t="e">
        <f>(X14/X111*2)-V83</f>
        <v>#DIV/0!</v>
      </c>
      <c r="Y83" s="38" t="e">
        <f>(Y14/Y111*2)-X83</f>
        <v>#DIV/0!</v>
      </c>
      <c r="Z83" s="38" t="e">
        <f>(Z14/Z111*2)-Y83</f>
        <v>#DIV/0!</v>
      </c>
      <c r="AA83" s="38" t="e">
        <f>(AA14/AA111*2)-Z83</f>
        <v>#DIV/0!</v>
      </c>
      <c r="AB83" s="4" t="e">
        <f>AA83</f>
        <v>#DIV/0!</v>
      </c>
      <c r="AC83" s="127" t="e">
        <f>(AC14/AC111*2)-AA83</f>
        <v>#DIV/0!</v>
      </c>
      <c r="AD83" s="127" t="e">
        <f>(AD14/AD111*2)-AC83</f>
        <v>#DIV/0!</v>
      </c>
      <c r="AE83" s="127" t="e">
        <f>(AE14/AE111*2)-AD83</f>
        <v>#DIV/0!</v>
      </c>
      <c r="AF83" s="127" t="e">
        <f>(AF14/AF111*2)-AE83</f>
        <v>#DIV/0!</v>
      </c>
      <c r="AG83" s="4" t="e">
        <f>AF83</f>
        <v>#DIV/0!</v>
      </c>
      <c r="AH83" s="127" t="e">
        <f>(AH14/AH111*2)-AF83</f>
        <v>#DIV/0!</v>
      </c>
      <c r="AI83" s="127" t="e">
        <f>(AI14/AI111*2)-AH83</f>
        <v>#DIV/0!</v>
      </c>
      <c r="AJ83" s="127" t="e">
        <f>(AJ14/AJ111*2)-AI83</f>
        <v>#DIV/0!</v>
      </c>
      <c r="AK83" s="127" t="e">
        <f>(AK14/AK111*2)-AJ83</f>
        <v>#DIV/0!</v>
      </c>
      <c r="AL83" s="4" t="e">
        <f>AK83</f>
        <v>#DIV/0!</v>
      </c>
    </row>
    <row r="84" spans="2:38" outlineLevel="1" x14ac:dyDescent="0.3">
      <c r="B84" s="358" t="s">
        <v>92</v>
      </c>
      <c r="C84" s="359"/>
      <c r="D84" s="43"/>
      <c r="E84" s="43"/>
      <c r="F84" s="128"/>
      <c r="G84" s="128"/>
      <c r="H84" s="4">
        <f>G84</f>
        <v>0</v>
      </c>
      <c r="I84" s="128"/>
      <c r="J84" s="128"/>
      <c r="K84" s="128"/>
      <c r="L84" s="128"/>
      <c r="M84" s="4">
        <f>L84</f>
        <v>0</v>
      </c>
      <c r="N84" s="128"/>
      <c r="O84" s="128"/>
      <c r="P84" s="128" t="e">
        <f t="shared" ref="P84" si="66">O84*(K84/J84)</f>
        <v>#DIV/0!</v>
      </c>
      <c r="Q84" s="128" t="e">
        <f t="shared" ref="Q84" si="67">P84*(L84/K84)</f>
        <v>#DIV/0!</v>
      </c>
      <c r="R84" s="4" t="e">
        <f>Q84</f>
        <v>#DIV/0!</v>
      </c>
      <c r="S84" s="128" t="e">
        <f>Q84*(N84/L84)</f>
        <v>#DIV/0!</v>
      </c>
      <c r="T84" s="128" t="e">
        <f>S84*(O84/N84)</f>
        <v>#DIV/0!</v>
      </c>
      <c r="U84" s="128" t="e">
        <f>T84*(P84/O84)</f>
        <v>#DIV/0!</v>
      </c>
      <c r="V84" s="128" t="e">
        <f>U84*(Q84/P84)</f>
        <v>#DIV/0!</v>
      </c>
      <c r="W84" s="4" t="e">
        <f>V84</f>
        <v>#DIV/0!</v>
      </c>
      <c r="X84" s="128" t="e">
        <f>V84*(S84/Q84)</f>
        <v>#DIV/0!</v>
      </c>
      <c r="Y84" s="128" t="e">
        <f>X84*(T84/S84)</f>
        <v>#DIV/0!</v>
      </c>
      <c r="Z84" s="128" t="e">
        <f>Y84*(U84/T84)</f>
        <v>#DIV/0!</v>
      </c>
      <c r="AA84" s="128" t="e">
        <f>Z84*(V84/U84)</f>
        <v>#DIV/0!</v>
      </c>
      <c r="AB84" s="4" t="e">
        <f>AA84</f>
        <v>#DIV/0!</v>
      </c>
      <c r="AC84" s="128" t="e">
        <f>AA84*(X84/V84)</f>
        <v>#DIV/0!</v>
      </c>
      <c r="AD84" s="128" t="e">
        <f>AC84*(Y84/X84)</f>
        <v>#DIV/0!</v>
      </c>
      <c r="AE84" s="128" t="e">
        <f>AD84*(Z84/Y84)</f>
        <v>#DIV/0!</v>
      </c>
      <c r="AF84" s="128" t="e">
        <f>AE84*(AA84/Z84)</f>
        <v>#DIV/0!</v>
      </c>
      <c r="AG84" s="4" t="e">
        <f>AF84</f>
        <v>#DIV/0!</v>
      </c>
      <c r="AH84" s="128" t="e">
        <f>AF84*(AC84/AA84)</f>
        <v>#DIV/0!</v>
      </c>
      <c r="AI84" s="128" t="e">
        <f>AH84*(AD84/AC84)</f>
        <v>#DIV/0!</v>
      </c>
      <c r="AJ84" s="128" t="e">
        <f>AI84*(AE84/AD84)</f>
        <v>#DIV/0!</v>
      </c>
      <c r="AK84" s="128" t="e">
        <f>AJ84*(AF84/AE84)</f>
        <v>#DIV/0!</v>
      </c>
      <c r="AL84" s="4" t="e">
        <f>AK84</f>
        <v>#DIV/0!</v>
      </c>
    </row>
    <row r="85" spans="2:38" outlineLevel="1" x14ac:dyDescent="0.3">
      <c r="B85" s="358" t="s">
        <v>213</v>
      </c>
      <c r="C85" s="359"/>
      <c r="D85" s="43"/>
      <c r="E85" s="43"/>
      <c r="F85" s="128"/>
      <c r="G85" s="128"/>
      <c r="H85" s="4">
        <f>G85</f>
        <v>0</v>
      </c>
      <c r="I85" s="128"/>
      <c r="J85" s="128"/>
      <c r="K85" s="128"/>
      <c r="L85" s="128"/>
      <c r="M85" s="4">
        <f>L85</f>
        <v>0</v>
      </c>
      <c r="N85" s="128"/>
      <c r="O85" s="128"/>
      <c r="P85" s="128" t="e">
        <f>(O13+N13+L13+P13)*P114*P115</f>
        <v>#VALUE!</v>
      </c>
      <c r="Q85" s="128" t="e">
        <f>(P13+O13+N13+Q13)*Q114*Q115</f>
        <v>#VALUE!</v>
      </c>
      <c r="R85" s="4" t="e">
        <f>Q85</f>
        <v>#VALUE!</v>
      </c>
      <c r="S85" s="128" t="e">
        <f>(Q13+P13+O13+S13)*S114*S115</f>
        <v>#VALUE!</v>
      </c>
      <c r="T85" s="128" t="e">
        <f>(S13+Q13+P13+T13)*T114*T115</f>
        <v>#VALUE!</v>
      </c>
      <c r="U85" s="128">
        <f>(T13+S13+Q13+U13)*U114*U115</f>
        <v>0</v>
      </c>
      <c r="V85" s="128">
        <f>(U13+T13+S13+V13)*V114*V115</f>
        <v>0</v>
      </c>
      <c r="W85" s="4">
        <f>V85</f>
        <v>0</v>
      </c>
      <c r="X85" s="128">
        <f>(V13+U13+T13+X13)*X114*X115</f>
        <v>0</v>
      </c>
      <c r="Y85" s="128">
        <f>(X13+V13+U13+Y13)*Y114*Y115</f>
        <v>0</v>
      </c>
      <c r="Z85" s="128">
        <f>(Y13+X13+V13+Z13)*Z114*Z115</f>
        <v>0</v>
      </c>
      <c r="AA85" s="128">
        <f>(Z13+Y13+X13+AA13)*AA114*AA115</f>
        <v>0</v>
      </c>
      <c r="AB85" s="4">
        <f>AA85</f>
        <v>0</v>
      </c>
      <c r="AC85" s="128">
        <f>(AA13+Z13+Y13+AC13)*AC114*AC115</f>
        <v>0</v>
      </c>
      <c r="AD85" s="128">
        <f>(AC13+AA13+Z13+AD13)*AD114*AD115</f>
        <v>0</v>
      </c>
      <c r="AE85" s="128">
        <f>(AD13+AC13+AA13+AE13)*AE114*AE115</f>
        <v>0</v>
      </c>
      <c r="AF85" s="128">
        <f>(AE13+AD13+AC13+AF13)*AF114*AF115</f>
        <v>0</v>
      </c>
      <c r="AG85" s="4">
        <f>AF85</f>
        <v>0</v>
      </c>
      <c r="AH85" s="128">
        <f>(AF13+AE13+AD13+AH13)*AH114*AH115</f>
        <v>0</v>
      </c>
      <c r="AI85" s="128">
        <f>(AH13+AF13+AE13+AI13)*AI114*AI115</f>
        <v>0</v>
      </c>
      <c r="AJ85" s="128">
        <f>(AI13+AH13+AF13+AJ13)*AJ114*AJ115</f>
        <v>0</v>
      </c>
      <c r="AK85" s="128">
        <f>(AJ13+AI13+AH13+AK13)*AK114*AK115</f>
        <v>0</v>
      </c>
      <c r="AL85" s="4">
        <f>AK85</f>
        <v>0</v>
      </c>
    </row>
    <row r="86" spans="2:38" ht="16.2" outlineLevel="1" x14ac:dyDescent="0.45">
      <c r="B86" s="352" t="s">
        <v>132</v>
      </c>
      <c r="C86" s="353"/>
      <c r="D86" s="62"/>
      <c r="E86" s="62"/>
      <c r="F86" s="62"/>
      <c r="G86" s="62"/>
      <c r="H86" s="7">
        <f>G86</f>
        <v>0</v>
      </c>
      <c r="I86" s="62"/>
      <c r="J86" s="62"/>
      <c r="K86" s="62"/>
      <c r="L86" s="62"/>
      <c r="M86" s="7">
        <f>L86</f>
        <v>0</v>
      </c>
      <c r="N86" s="62"/>
      <c r="O86" s="62"/>
      <c r="P86" s="62" t="e">
        <f>+P98*P117*(P119)</f>
        <v>#VALUE!</v>
      </c>
      <c r="Q86" s="62" t="e">
        <f>+Q98*Q117*(Q119)</f>
        <v>#VALUE!</v>
      </c>
      <c r="R86" s="7" t="e">
        <f>Q86</f>
        <v>#VALUE!</v>
      </c>
      <c r="S86" s="62" t="e">
        <f>+S98*S117*(S119)</f>
        <v>#VALUE!</v>
      </c>
      <c r="T86" s="62" t="e">
        <f>+T98*T117*(T119)</f>
        <v>#VALUE!</v>
      </c>
      <c r="U86" s="62" t="e">
        <f>+U98*U117*(U119)</f>
        <v>#VALUE!</v>
      </c>
      <c r="V86" s="62" t="e">
        <f>+V98*V117*(V119)</f>
        <v>#VALUE!</v>
      </c>
      <c r="W86" s="7" t="e">
        <f>V86</f>
        <v>#VALUE!</v>
      </c>
      <c r="X86" s="62" t="e">
        <f>+X98*X117*(X119)</f>
        <v>#VALUE!</v>
      </c>
      <c r="Y86" s="62" t="e">
        <f>+Y98*Y117*(Y119)</f>
        <v>#VALUE!</v>
      </c>
      <c r="Z86" s="62" t="e">
        <f>+Z98*Z117*(Z119)</f>
        <v>#VALUE!</v>
      </c>
      <c r="AA86" s="62" t="e">
        <f>+AA98*AA117*(AA119)</f>
        <v>#VALUE!</v>
      </c>
      <c r="AB86" s="7" t="e">
        <f>AA86</f>
        <v>#VALUE!</v>
      </c>
      <c r="AC86" s="62" t="e">
        <f>+AC98*AC117*(AC119)</f>
        <v>#VALUE!</v>
      </c>
      <c r="AD86" s="62" t="e">
        <f>+AD98*AD117*(AD119)</f>
        <v>#VALUE!</v>
      </c>
      <c r="AE86" s="62" t="e">
        <f>+AE98*AE117*(AE119)</f>
        <v>#VALUE!</v>
      </c>
      <c r="AF86" s="62" t="e">
        <f>+AF98*AF117*(AF119)</f>
        <v>#VALUE!</v>
      </c>
      <c r="AG86" s="7" t="e">
        <f>AF86</f>
        <v>#VALUE!</v>
      </c>
      <c r="AH86" s="62" t="e">
        <f>+AH98*AH117*(AH119)</f>
        <v>#VALUE!</v>
      </c>
      <c r="AI86" s="62" t="e">
        <f>+AI98*AI117*(AI119)</f>
        <v>#VALUE!</v>
      </c>
      <c r="AJ86" s="62" t="e">
        <f>+AJ98*AJ117*(AJ119)</f>
        <v>#VALUE!</v>
      </c>
      <c r="AK86" s="62" t="e">
        <f>+AK98*AK117*(AK119)</f>
        <v>#VALUE!</v>
      </c>
      <c r="AL86" s="7" t="e">
        <f>AK86</f>
        <v>#VALUE!</v>
      </c>
    </row>
    <row r="87" spans="2:38" outlineLevel="1" x14ac:dyDescent="0.3">
      <c r="B87" s="356" t="s">
        <v>13</v>
      </c>
      <c r="C87" s="357"/>
      <c r="D87" s="42">
        <f t="shared" ref="D87:J87" si="68">SUM(D83:D86)</f>
        <v>0</v>
      </c>
      <c r="E87" s="40">
        <f t="shared" si="68"/>
        <v>0</v>
      </c>
      <c r="F87" s="42">
        <f t="shared" si="68"/>
        <v>0</v>
      </c>
      <c r="G87" s="42">
        <f t="shared" si="68"/>
        <v>0</v>
      </c>
      <c r="H87" s="9">
        <f t="shared" si="68"/>
        <v>0</v>
      </c>
      <c r="I87" s="42">
        <f t="shared" si="68"/>
        <v>0</v>
      </c>
      <c r="J87" s="42">
        <f t="shared" si="68"/>
        <v>0</v>
      </c>
      <c r="K87" s="42">
        <f t="shared" ref="K87:AL87" si="69">SUM(K83:K86)</f>
        <v>0</v>
      </c>
      <c r="L87" s="42">
        <f t="shared" si="69"/>
        <v>0</v>
      </c>
      <c r="M87" s="9">
        <f t="shared" si="69"/>
        <v>0</v>
      </c>
      <c r="N87" s="42">
        <f t="shared" si="69"/>
        <v>0</v>
      </c>
      <c r="O87" s="40">
        <f t="shared" si="69"/>
        <v>0</v>
      </c>
      <c r="P87" s="40" t="e">
        <f t="shared" si="69"/>
        <v>#VALUE!</v>
      </c>
      <c r="Q87" s="40" t="e">
        <f t="shared" si="69"/>
        <v>#DIV/0!</v>
      </c>
      <c r="R87" s="9" t="e">
        <f t="shared" si="69"/>
        <v>#DIV/0!</v>
      </c>
      <c r="S87" s="40" t="e">
        <f t="shared" si="69"/>
        <v>#DIV/0!</v>
      </c>
      <c r="T87" s="40" t="e">
        <f t="shared" si="69"/>
        <v>#DIV/0!</v>
      </c>
      <c r="U87" s="40" t="e">
        <f t="shared" si="69"/>
        <v>#DIV/0!</v>
      </c>
      <c r="V87" s="40" t="e">
        <f t="shared" si="69"/>
        <v>#DIV/0!</v>
      </c>
      <c r="W87" s="9" t="e">
        <f t="shared" si="69"/>
        <v>#DIV/0!</v>
      </c>
      <c r="X87" s="40" t="e">
        <f t="shared" si="69"/>
        <v>#DIV/0!</v>
      </c>
      <c r="Y87" s="40" t="e">
        <f t="shared" si="69"/>
        <v>#DIV/0!</v>
      </c>
      <c r="Z87" s="40" t="e">
        <f t="shared" si="69"/>
        <v>#DIV/0!</v>
      </c>
      <c r="AA87" s="40" t="e">
        <f t="shared" si="69"/>
        <v>#DIV/0!</v>
      </c>
      <c r="AB87" s="9" t="e">
        <f t="shared" si="69"/>
        <v>#DIV/0!</v>
      </c>
      <c r="AC87" s="40" t="e">
        <f t="shared" si="69"/>
        <v>#DIV/0!</v>
      </c>
      <c r="AD87" s="40" t="e">
        <f t="shared" si="69"/>
        <v>#DIV/0!</v>
      </c>
      <c r="AE87" s="40" t="e">
        <f t="shared" si="69"/>
        <v>#DIV/0!</v>
      </c>
      <c r="AF87" s="40" t="e">
        <f t="shared" si="69"/>
        <v>#DIV/0!</v>
      </c>
      <c r="AG87" s="9" t="e">
        <f t="shared" si="69"/>
        <v>#DIV/0!</v>
      </c>
      <c r="AH87" s="40" t="e">
        <f t="shared" si="69"/>
        <v>#DIV/0!</v>
      </c>
      <c r="AI87" s="40" t="e">
        <f t="shared" si="69"/>
        <v>#DIV/0!</v>
      </c>
      <c r="AJ87" s="40" t="e">
        <f t="shared" si="69"/>
        <v>#DIV/0!</v>
      </c>
      <c r="AK87" s="40" t="e">
        <f t="shared" si="69"/>
        <v>#DIV/0!</v>
      </c>
      <c r="AL87" s="9" t="e">
        <f t="shared" si="69"/>
        <v>#DIV/0!</v>
      </c>
    </row>
    <row r="88" spans="2:38" outlineLevel="1" x14ac:dyDescent="0.3">
      <c r="B88" s="352" t="s">
        <v>94</v>
      </c>
      <c r="C88" s="353"/>
      <c r="D88" s="43"/>
      <c r="E88" s="43"/>
      <c r="F88" s="128"/>
      <c r="G88" s="128"/>
      <c r="H88" s="4">
        <f>G88</f>
        <v>0</v>
      </c>
      <c r="I88" s="128"/>
      <c r="J88" s="128"/>
      <c r="K88" s="128"/>
      <c r="L88" s="128"/>
      <c r="M88" s="4">
        <f>L88</f>
        <v>0</v>
      </c>
      <c r="N88" s="128"/>
      <c r="O88" s="128"/>
      <c r="P88" s="128" t="e">
        <f>(O13+N13+L13+P13)*P114*(1-P115)</f>
        <v>#VALUE!</v>
      </c>
      <c r="Q88" s="128" t="e">
        <f>(P13+O13+N13+Q13)*Q114*(1-Q115)</f>
        <v>#VALUE!</v>
      </c>
      <c r="R88" s="4" t="e">
        <f>Q88</f>
        <v>#VALUE!</v>
      </c>
      <c r="S88" s="128" t="e">
        <f>(Q13+P13+O13+S13)*S114*(1-S115)</f>
        <v>#VALUE!</v>
      </c>
      <c r="T88" s="128" t="e">
        <f>(S13+Q13+P13+T13)*T114*(1-T115)</f>
        <v>#VALUE!</v>
      </c>
      <c r="U88" s="128">
        <f>(T13+S13+Q13+U13)*U114*(1-U115)</f>
        <v>0</v>
      </c>
      <c r="V88" s="128">
        <f>(U13+T13+S13+V13)*V114*(1-V115)</f>
        <v>0</v>
      </c>
      <c r="W88" s="4">
        <f>V88</f>
        <v>0</v>
      </c>
      <c r="X88" s="128">
        <f>(V13+U13+T13+X13)*X114*(1-X115)</f>
        <v>0</v>
      </c>
      <c r="Y88" s="128">
        <f>(X13+V13+U13+Y13)*Y114*(1-Y115)</f>
        <v>0</v>
      </c>
      <c r="Z88" s="128">
        <f>(Y13+X13+V13+Z13)*Z114*(1-Z115)</f>
        <v>0</v>
      </c>
      <c r="AA88" s="128">
        <f>(Z13+Y13+X13+AA13)*AA114*(1-AA115)</f>
        <v>0</v>
      </c>
      <c r="AB88" s="4">
        <f>AA88</f>
        <v>0</v>
      </c>
      <c r="AC88" s="128">
        <f>(AA13+Z13+Y13+AC13)*AC114*(1-AC115)</f>
        <v>0</v>
      </c>
      <c r="AD88" s="128">
        <f>(AC13+AA13+Z13+AD13)*AD114*(1-AD115)</f>
        <v>0</v>
      </c>
      <c r="AE88" s="128">
        <f>(AD13+AC13+AA13+AE13)*AE114*(1-AE115)</f>
        <v>0</v>
      </c>
      <c r="AF88" s="128">
        <f>(AE13+AD13+AC13+AF13)*AF114*(1-AF115)</f>
        <v>0</v>
      </c>
      <c r="AG88" s="4">
        <f>AF88</f>
        <v>0</v>
      </c>
      <c r="AH88" s="128">
        <f>(AF13+AE13+AD13+AH13)*AH114*(1-AH115)</f>
        <v>0</v>
      </c>
      <c r="AI88" s="128">
        <f>(AH13+AF13+AE13+AI13)*AI114*(1-AI115)</f>
        <v>0</v>
      </c>
      <c r="AJ88" s="128">
        <f>(AI13+AH13+AF13+AJ13)*AJ114*(1-AJ115)</f>
        <v>0</v>
      </c>
      <c r="AK88" s="128">
        <f>(AJ13+AI13+AH13+AK13)*AK114*(1-AK115)</f>
        <v>0</v>
      </c>
      <c r="AL88" s="4">
        <f>AK88</f>
        <v>0</v>
      </c>
    </row>
    <row r="89" spans="2:38" ht="15.75" customHeight="1" outlineLevel="1" x14ac:dyDescent="0.3">
      <c r="B89" s="380" t="s">
        <v>95</v>
      </c>
      <c r="C89" s="381"/>
      <c r="D89" s="43"/>
      <c r="E89" s="43"/>
      <c r="F89" s="128"/>
      <c r="G89" s="128"/>
      <c r="H89" s="4">
        <f>G89</f>
        <v>0</v>
      </c>
      <c r="I89" s="128"/>
      <c r="J89" s="128"/>
      <c r="K89" s="128"/>
      <c r="L89" s="128"/>
      <c r="M89" s="4">
        <f>L89</f>
        <v>0</v>
      </c>
      <c r="N89" s="128"/>
      <c r="O89" s="128"/>
      <c r="P89" s="303" t="e">
        <f>+P98*P117*(1-P119)+2790</f>
        <v>#VALUE!</v>
      </c>
      <c r="Q89" s="128" t="e">
        <f>+Q98*Q117*(1-Q119)</f>
        <v>#VALUE!</v>
      </c>
      <c r="R89" s="4" t="e">
        <f>Q89</f>
        <v>#VALUE!</v>
      </c>
      <c r="S89" s="128" t="e">
        <f>+S98*S117*(1-S119)</f>
        <v>#VALUE!</v>
      </c>
      <c r="T89" s="128" t="e">
        <f>+T98*T117*(1-T119)</f>
        <v>#VALUE!</v>
      </c>
      <c r="U89" s="128" t="e">
        <f>+U98*U117*(1-U119)</f>
        <v>#VALUE!</v>
      </c>
      <c r="V89" s="128" t="e">
        <f>+V98*V117*(1-V119)</f>
        <v>#VALUE!</v>
      </c>
      <c r="W89" s="4" t="e">
        <f>V89</f>
        <v>#VALUE!</v>
      </c>
      <c r="X89" s="128" t="e">
        <f>+X98*X117*(1-X119)</f>
        <v>#VALUE!</v>
      </c>
      <c r="Y89" s="128" t="e">
        <f>+Y98*Y117*(1-Y119)</f>
        <v>#VALUE!</v>
      </c>
      <c r="Z89" s="128" t="e">
        <f>+Z98*Z117*(1-Z119)</f>
        <v>#VALUE!</v>
      </c>
      <c r="AA89" s="128" t="e">
        <f>+AA98*AA117*(1-AA119)</f>
        <v>#VALUE!</v>
      </c>
      <c r="AB89" s="4" t="e">
        <f>AA89</f>
        <v>#VALUE!</v>
      </c>
      <c r="AC89" s="128" t="e">
        <f>+AC98*AC117*(1-AC119)</f>
        <v>#VALUE!</v>
      </c>
      <c r="AD89" s="128" t="e">
        <f>+AD98*AD117*(1-AD119)</f>
        <v>#VALUE!</v>
      </c>
      <c r="AE89" s="128" t="e">
        <f>+AE98*AE117*(1-AE119)</f>
        <v>#VALUE!</v>
      </c>
      <c r="AF89" s="128" t="e">
        <f>+AF98*AF117*(1-AF119)</f>
        <v>#VALUE!</v>
      </c>
      <c r="AG89" s="4" t="e">
        <f>AF89</f>
        <v>#VALUE!</v>
      </c>
      <c r="AH89" s="128" t="e">
        <f>+AH98*AH117*(1-AH119)</f>
        <v>#VALUE!</v>
      </c>
      <c r="AI89" s="128" t="e">
        <f>+AI98*AI117*(1-AI119)</f>
        <v>#VALUE!</v>
      </c>
      <c r="AJ89" s="128" t="e">
        <f>+AJ98*AJ117*(1-AJ119)</f>
        <v>#VALUE!</v>
      </c>
      <c r="AK89" s="128" t="e">
        <f>+AK98*AK117*(1-AK119)</f>
        <v>#VALUE!</v>
      </c>
      <c r="AL89" s="4" t="e">
        <f>AK89</f>
        <v>#VALUE!</v>
      </c>
    </row>
    <row r="90" spans="2:38" ht="15.75" customHeight="1" outlineLevel="1" x14ac:dyDescent="0.45">
      <c r="B90" s="380" t="s">
        <v>96</v>
      </c>
      <c r="C90" s="381"/>
      <c r="D90" s="62"/>
      <c r="E90" s="62"/>
      <c r="F90" s="62"/>
      <c r="G90" s="62"/>
      <c r="H90" s="7">
        <f>G90</f>
        <v>0</v>
      </c>
      <c r="I90" s="62"/>
      <c r="J90" s="62"/>
      <c r="K90" s="62"/>
      <c r="L90" s="62"/>
      <c r="M90" s="7">
        <f>L90</f>
        <v>0</v>
      </c>
      <c r="N90" s="62"/>
      <c r="O90" s="62"/>
      <c r="P90" s="62" t="e">
        <f t="shared" ref="P90" si="70">O90*(K90/J90)</f>
        <v>#DIV/0!</v>
      </c>
      <c r="Q90" s="62" t="e">
        <f t="shared" ref="Q90" si="71">P90*(L90/K90)</f>
        <v>#DIV/0!</v>
      </c>
      <c r="R90" s="7" t="e">
        <f>Q90</f>
        <v>#DIV/0!</v>
      </c>
      <c r="S90" s="62" t="e">
        <f>Q90*(N90/L90)</f>
        <v>#DIV/0!</v>
      </c>
      <c r="T90" s="62" t="e">
        <f>S90*(O90/N90)</f>
        <v>#DIV/0!</v>
      </c>
      <c r="U90" s="62" t="e">
        <f>T90*(P90/O90)</f>
        <v>#DIV/0!</v>
      </c>
      <c r="V90" s="62" t="e">
        <f>U90*(Q90/P90)</f>
        <v>#DIV/0!</v>
      </c>
      <c r="W90" s="7" t="e">
        <f>V90</f>
        <v>#DIV/0!</v>
      </c>
      <c r="X90" s="62" t="e">
        <f>V90*(S90/Q90)</f>
        <v>#DIV/0!</v>
      </c>
      <c r="Y90" s="62" t="e">
        <f>X90*(T90/S90)</f>
        <v>#DIV/0!</v>
      </c>
      <c r="Z90" s="62" t="e">
        <f>Y90*(U90/T90)</f>
        <v>#DIV/0!</v>
      </c>
      <c r="AA90" s="62" t="e">
        <f>Z90*(V90/U90)</f>
        <v>#DIV/0!</v>
      </c>
      <c r="AB90" s="7" t="e">
        <f>AA90</f>
        <v>#DIV/0!</v>
      </c>
      <c r="AC90" s="62" t="e">
        <f>AA90*(X90/V90)</f>
        <v>#DIV/0!</v>
      </c>
      <c r="AD90" s="62" t="e">
        <f>AC90*(Y90/X90)</f>
        <v>#DIV/0!</v>
      </c>
      <c r="AE90" s="62" t="e">
        <f>AD90*(Z90/Y90)</f>
        <v>#DIV/0!</v>
      </c>
      <c r="AF90" s="62" t="e">
        <f>AE90*(AA90/Z90)</f>
        <v>#DIV/0!</v>
      </c>
      <c r="AG90" s="7" t="e">
        <f>AF90</f>
        <v>#DIV/0!</v>
      </c>
      <c r="AH90" s="62" t="e">
        <f>AF90*(AC90/AA90)</f>
        <v>#DIV/0!</v>
      </c>
      <c r="AI90" s="62" t="e">
        <f>AH90*(AD90/AC90)</f>
        <v>#DIV/0!</v>
      </c>
      <c r="AJ90" s="62" t="e">
        <f>AI90*(AE90/AD90)</f>
        <v>#DIV/0!</v>
      </c>
      <c r="AK90" s="62" t="e">
        <f>AJ90*(AF90/AE90)</f>
        <v>#DIV/0!</v>
      </c>
      <c r="AL90" s="7" t="e">
        <f>AK90</f>
        <v>#DIV/0!</v>
      </c>
    </row>
    <row r="91" spans="2:38" outlineLevel="1" x14ac:dyDescent="0.3">
      <c r="B91" s="356" t="s">
        <v>17</v>
      </c>
      <c r="C91" s="357"/>
      <c r="D91" s="42">
        <f t="shared" ref="D91:J91" si="72">SUM(D87:D90)</f>
        <v>0</v>
      </c>
      <c r="E91" s="42">
        <f t="shared" si="72"/>
        <v>0</v>
      </c>
      <c r="F91" s="42">
        <f t="shared" si="72"/>
        <v>0</v>
      </c>
      <c r="G91" s="40">
        <f t="shared" si="72"/>
        <v>0</v>
      </c>
      <c r="H91" s="9">
        <f t="shared" si="72"/>
        <v>0</v>
      </c>
      <c r="I91" s="40">
        <f t="shared" si="72"/>
        <v>0</v>
      </c>
      <c r="J91" s="42">
        <f t="shared" si="72"/>
        <v>0</v>
      </c>
      <c r="K91" s="42">
        <f t="shared" ref="K91:AL91" si="73">SUM(K87:K90)</f>
        <v>0</v>
      </c>
      <c r="L91" s="42">
        <f t="shared" si="73"/>
        <v>0</v>
      </c>
      <c r="M91" s="9">
        <f t="shared" si="73"/>
        <v>0</v>
      </c>
      <c r="N91" s="42">
        <f t="shared" si="73"/>
        <v>0</v>
      </c>
      <c r="O91" s="40">
        <f t="shared" si="73"/>
        <v>0</v>
      </c>
      <c r="P91" s="40" t="e">
        <f t="shared" si="73"/>
        <v>#VALUE!</v>
      </c>
      <c r="Q91" s="40" t="e">
        <f t="shared" si="73"/>
        <v>#DIV/0!</v>
      </c>
      <c r="R91" s="9" t="e">
        <f>SUM(R87:R90)</f>
        <v>#DIV/0!</v>
      </c>
      <c r="S91" s="40" t="e">
        <f t="shared" si="73"/>
        <v>#DIV/0!</v>
      </c>
      <c r="T91" s="40" t="e">
        <f t="shared" si="73"/>
        <v>#DIV/0!</v>
      </c>
      <c r="U91" s="40" t="e">
        <f t="shared" si="73"/>
        <v>#DIV/0!</v>
      </c>
      <c r="V91" s="40" t="e">
        <f t="shared" si="73"/>
        <v>#DIV/0!</v>
      </c>
      <c r="W91" s="9" t="e">
        <f t="shared" si="73"/>
        <v>#DIV/0!</v>
      </c>
      <c r="X91" s="40" t="e">
        <f t="shared" si="73"/>
        <v>#DIV/0!</v>
      </c>
      <c r="Y91" s="40" t="e">
        <f t="shared" si="73"/>
        <v>#DIV/0!</v>
      </c>
      <c r="Z91" s="40" t="e">
        <f t="shared" si="73"/>
        <v>#DIV/0!</v>
      </c>
      <c r="AA91" s="40" t="e">
        <f t="shared" si="73"/>
        <v>#DIV/0!</v>
      </c>
      <c r="AB91" s="9" t="e">
        <f t="shared" si="73"/>
        <v>#DIV/0!</v>
      </c>
      <c r="AC91" s="40" t="e">
        <f t="shared" si="73"/>
        <v>#DIV/0!</v>
      </c>
      <c r="AD91" s="40" t="e">
        <f t="shared" si="73"/>
        <v>#DIV/0!</v>
      </c>
      <c r="AE91" s="40" t="e">
        <f t="shared" si="73"/>
        <v>#DIV/0!</v>
      </c>
      <c r="AF91" s="40" t="e">
        <f t="shared" si="73"/>
        <v>#DIV/0!</v>
      </c>
      <c r="AG91" s="9" t="e">
        <f t="shared" si="73"/>
        <v>#DIV/0!</v>
      </c>
      <c r="AH91" s="40" t="e">
        <f t="shared" si="73"/>
        <v>#DIV/0!</v>
      </c>
      <c r="AI91" s="40" t="e">
        <f t="shared" si="73"/>
        <v>#DIV/0!</v>
      </c>
      <c r="AJ91" s="40" t="e">
        <f t="shared" si="73"/>
        <v>#DIV/0!</v>
      </c>
      <c r="AK91" s="40" t="e">
        <f t="shared" si="73"/>
        <v>#DIV/0!</v>
      </c>
      <c r="AL91" s="9" t="e">
        <f t="shared" si="73"/>
        <v>#DIV/0!</v>
      </c>
    </row>
    <row r="92" spans="2:38" ht="6.75" customHeight="1" outlineLevel="1" x14ac:dyDescent="0.3">
      <c r="B92" s="374"/>
      <c r="C92" s="375"/>
      <c r="D92" s="43"/>
      <c r="E92" s="38"/>
      <c r="F92" s="128"/>
      <c r="G92" s="38"/>
      <c r="H92" s="4"/>
      <c r="I92" s="38"/>
      <c r="J92" s="128"/>
      <c r="K92" s="128"/>
      <c r="L92" s="38"/>
      <c r="M92" s="4"/>
      <c r="N92" s="38"/>
      <c r="O92" s="38"/>
      <c r="P92" s="38"/>
      <c r="Q92" s="38"/>
      <c r="R92" s="4"/>
      <c r="S92" s="38"/>
      <c r="T92" s="38"/>
      <c r="U92" s="38"/>
      <c r="V92" s="38"/>
      <c r="W92" s="4"/>
      <c r="X92" s="38"/>
      <c r="Y92" s="38"/>
      <c r="Z92" s="38"/>
      <c r="AA92" s="38"/>
      <c r="AB92" s="4"/>
      <c r="AC92" s="127"/>
      <c r="AD92" s="127"/>
      <c r="AE92" s="127"/>
      <c r="AF92" s="127"/>
      <c r="AG92" s="4"/>
      <c r="AH92" s="127"/>
      <c r="AI92" s="127"/>
      <c r="AJ92" s="127"/>
      <c r="AK92" s="127"/>
      <c r="AL92" s="4"/>
    </row>
    <row r="93" spans="2:38" ht="14.25" customHeight="1" outlineLevel="1" x14ac:dyDescent="0.3">
      <c r="B93" s="358" t="s">
        <v>97</v>
      </c>
      <c r="C93" s="359"/>
      <c r="D93" s="43"/>
      <c r="E93" s="38"/>
      <c r="F93" s="128"/>
      <c r="G93" s="38"/>
      <c r="H93" s="4">
        <f t="shared" ref="H93:AL93" si="74">G93</f>
        <v>0</v>
      </c>
      <c r="I93" s="38"/>
      <c r="J93" s="128"/>
      <c r="K93" s="128"/>
      <c r="L93" s="38"/>
      <c r="M93" s="4">
        <f t="shared" si="74"/>
        <v>0</v>
      </c>
      <c r="N93" s="38"/>
      <c r="O93" s="38"/>
      <c r="P93" s="38">
        <f t="shared" si="74"/>
        <v>0</v>
      </c>
      <c r="Q93" s="38">
        <f t="shared" si="74"/>
        <v>0</v>
      </c>
      <c r="R93" s="4">
        <f t="shared" si="74"/>
        <v>0</v>
      </c>
      <c r="S93" s="38">
        <f t="shared" si="74"/>
        <v>0</v>
      </c>
      <c r="T93" s="38">
        <f t="shared" si="74"/>
        <v>0</v>
      </c>
      <c r="U93" s="38">
        <f t="shared" si="74"/>
        <v>0</v>
      </c>
      <c r="V93" s="38">
        <f t="shared" si="74"/>
        <v>0</v>
      </c>
      <c r="W93" s="4">
        <f t="shared" si="74"/>
        <v>0</v>
      </c>
      <c r="X93" s="38">
        <f t="shared" si="74"/>
        <v>0</v>
      </c>
      <c r="Y93" s="38">
        <f t="shared" si="74"/>
        <v>0</v>
      </c>
      <c r="Z93" s="38">
        <f t="shared" si="74"/>
        <v>0</v>
      </c>
      <c r="AA93" s="38">
        <f t="shared" si="74"/>
        <v>0</v>
      </c>
      <c r="AB93" s="4">
        <f t="shared" si="74"/>
        <v>0</v>
      </c>
      <c r="AC93" s="127">
        <f t="shared" si="74"/>
        <v>0</v>
      </c>
      <c r="AD93" s="127">
        <f t="shared" si="74"/>
        <v>0</v>
      </c>
      <c r="AE93" s="127">
        <f t="shared" si="74"/>
        <v>0</v>
      </c>
      <c r="AF93" s="127">
        <f t="shared" si="74"/>
        <v>0</v>
      </c>
      <c r="AG93" s="4">
        <f t="shared" si="74"/>
        <v>0</v>
      </c>
      <c r="AH93" s="127">
        <f t="shared" si="74"/>
        <v>0</v>
      </c>
      <c r="AI93" s="127">
        <f t="shared" si="74"/>
        <v>0</v>
      </c>
      <c r="AJ93" s="127">
        <f t="shared" si="74"/>
        <v>0</v>
      </c>
      <c r="AK93" s="127">
        <f t="shared" si="74"/>
        <v>0</v>
      </c>
      <c r="AL93" s="4">
        <f t="shared" si="74"/>
        <v>0</v>
      </c>
    </row>
    <row r="94" spans="2:38" outlineLevel="1" x14ac:dyDescent="0.3">
      <c r="B94" s="360" t="s">
        <v>18</v>
      </c>
      <c r="C94" s="361"/>
      <c r="D94" s="43"/>
      <c r="E94" s="38"/>
      <c r="F94" s="38"/>
      <c r="G94" s="38"/>
      <c r="H94" s="4"/>
      <c r="I94" s="127"/>
      <c r="J94" s="127"/>
      <c r="K94" s="127"/>
      <c r="L94" s="38"/>
      <c r="M94" s="4"/>
      <c r="N94" s="38"/>
      <c r="O94" s="38"/>
      <c r="P94" s="38"/>
      <c r="Q94" s="38"/>
      <c r="R94" s="4"/>
      <c r="S94" s="38"/>
      <c r="T94" s="38"/>
      <c r="U94" s="38"/>
      <c r="V94" s="38"/>
      <c r="W94" s="4"/>
      <c r="X94" s="38"/>
      <c r="Y94" s="38"/>
      <c r="Z94" s="38"/>
      <c r="AA94" s="38"/>
      <c r="AB94" s="4"/>
      <c r="AC94" s="127"/>
      <c r="AD94" s="127"/>
      <c r="AE94" s="127"/>
      <c r="AF94" s="127"/>
      <c r="AG94" s="4"/>
      <c r="AH94" s="127"/>
      <c r="AI94" s="127"/>
      <c r="AJ94" s="127"/>
      <c r="AK94" s="127"/>
      <c r="AL94" s="4"/>
    </row>
    <row r="95" spans="2:38" outlineLevel="1" x14ac:dyDescent="0.3">
      <c r="B95" s="358" t="s">
        <v>19</v>
      </c>
      <c r="C95" s="359"/>
      <c r="D95" s="43"/>
      <c r="E95" s="38"/>
      <c r="F95" s="38"/>
      <c r="G95" s="38"/>
      <c r="H95" s="4">
        <f>G95</f>
        <v>0</v>
      </c>
      <c r="I95" s="38"/>
      <c r="J95" s="128"/>
      <c r="K95" s="38"/>
      <c r="L95" s="38"/>
      <c r="M95" s="4">
        <f>L95</f>
        <v>0</v>
      </c>
      <c r="N95" s="38"/>
      <c r="O95" s="38"/>
      <c r="P95" s="38" t="e">
        <f t="shared" ref="P95:Q95" si="75">O95+P128+P154+P155</f>
        <v>#VALUE!</v>
      </c>
      <c r="Q95" s="38" t="e">
        <f t="shared" si="75"/>
        <v>#VALUE!</v>
      </c>
      <c r="R95" s="4" t="e">
        <f>Q95</f>
        <v>#VALUE!</v>
      </c>
      <c r="S95" s="38" t="e">
        <f>Q95+S128+S154+S155</f>
        <v>#VALUE!</v>
      </c>
      <c r="T95" s="127" t="e">
        <f>S95+T128+T154+T155</f>
        <v>#VALUE!</v>
      </c>
      <c r="U95" s="127" t="e">
        <f t="shared" ref="U95:V95" si="76">T95+U128+U154+U155</f>
        <v>#VALUE!</v>
      </c>
      <c r="V95" s="127" t="e">
        <f t="shared" si="76"/>
        <v>#VALUE!</v>
      </c>
      <c r="W95" s="4" t="e">
        <f>V95</f>
        <v>#VALUE!</v>
      </c>
      <c r="X95" s="127" t="e">
        <f>V95+X128+X154+X155</f>
        <v>#VALUE!</v>
      </c>
      <c r="Y95" s="127" t="e">
        <f>X95+Y128+Y154+Y155</f>
        <v>#VALUE!</v>
      </c>
      <c r="Z95" s="127" t="e">
        <f t="shared" ref="Z95:AA95" si="77">Y95+Z128+Z154+Z155</f>
        <v>#VALUE!</v>
      </c>
      <c r="AA95" s="127" t="e">
        <f t="shared" si="77"/>
        <v>#VALUE!</v>
      </c>
      <c r="AB95" s="4" t="e">
        <f>AA95</f>
        <v>#VALUE!</v>
      </c>
      <c r="AC95" s="127" t="e">
        <f>AA95+AC128+AC154+AC155</f>
        <v>#VALUE!</v>
      </c>
      <c r="AD95" s="127" t="e">
        <f>AC95+AD128+AD154+AD155</f>
        <v>#VALUE!</v>
      </c>
      <c r="AE95" s="127" t="e">
        <f t="shared" ref="AE95:AF95" si="78">AD95+AE128+AE154+AE155</f>
        <v>#VALUE!</v>
      </c>
      <c r="AF95" s="127" t="e">
        <f t="shared" si="78"/>
        <v>#VALUE!</v>
      </c>
      <c r="AG95" s="4" t="e">
        <f>AF95</f>
        <v>#VALUE!</v>
      </c>
      <c r="AH95" s="127" t="e">
        <f>AF95+AH128+AH154+AH155</f>
        <v>#VALUE!</v>
      </c>
      <c r="AI95" s="127" t="e">
        <f>AH95+AI128+AI154+AI155</f>
        <v>#VALUE!</v>
      </c>
      <c r="AJ95" s="127" t="e">
        <f t="shared" ref="AJ95:AK95" si="79">AI95+AJ128+AJ154+AJ155</f>
        <v>#VALUE!</v>
      </c>
      <c r="AK95" s="127" t="e">
        <f t="shared" si="79"/>
        <v>#VALUE!</v>
      </c>
      <c r="AL95" s="4" t="e">
        <f>AK95</f>
        <v>#VALUE!</v>
      </c>
    </row>
    <row r="96" spans="2:38" outlineLevel="1" x14ac:dyDescent="0.3">
      <c r="B96" s="380" t="s">
        <v>98</v>
      </c>
      <c r="C96" s="381"/>
      <c r="D96" s="43"/>
      <c r="E96" s="38"/>
      <c r="F96" s="38"/>
      <c r="G96" s="127"/>
      <c r="H96" s="4">
        <f>G96</f>
        <v>0</v>
      </c>
      <c r="I96" s="127"/>
      <c r="J96" s="128"/>
      <c r="K96" s="127"/>
      <c r="L96" s="127"/>
      <c r="M96" s="4">
        <f>L96</f>
        <v>0</v>
      </c>
      <c r="N96" s="127"/>
      <c r="O96" s="127"/>
      <c r="P96" s="127" t="e">
        <f>O96+P124+P156+P157</f>
        <v>#VALUE!</v>
      </c>
      <c r="Q96" s="127" t="e">
        <f>P96+Q124+Q156+Q157</f>
        <v>#VALUE!</v>
      </c>
      <c r="R96" s="4" t="e">
        <f>Q96</f>
        <v>#VALUE!</v>
      </c>
      <c r="S96" s="127" t="e">
        <f>Q96+S124+S156+S157</f>
        <v>#VALUE!</v>
      </c>
      <c r="T96" s="127" t="e">
        <f>S96+T124+T156+T157</f>
        <v>#VALUE!</v>
      </c>
      <c r="U96" s="127" t="e">
        <f>T96+U124+U156+U157</f>
        <v>#VALUE!</v>
      </c>
      <c r="V96" s="127" t="e">
        <f>U96+V124+V156+V157</f>
        <v>#VALUE!</v>
      </c>
      <c r="W96" s="4" t="e">
        <f>V96</f>
        <v>#VALUE!</v>
      </c>
      <c r="X96" s="127" t="e">
        <f>V96+X124+X156+X157</f>
        <v>#VALUE!</v>
      </c>
      <c r="Y96" s="127" t="e">
        <f>X96+Y124+Y156+Y157</f>
        <v>#VALUE!</v>
      </c>
      <c r="Z96" s="127" t="e">
        <f>Y96+Z124+Z156+Z157</f>
        <v>#VALUE!</v>
      </c>
      <c r="AA96" s="127" t="e">
        <f>Z96+AA124+AA156+AA157</f>
        <v>#VALUE!</v>
      </c>
      <c r="AB96" s="4" t="e">
        <f>AA96</f>
        <v>#VALUE!</v>
      </c>
      <c r="AC96" s="127" t="e">
        <f>AA96+AC124+AC156+AC157</f>
        <v>#VALUE!</v>
      </c>
      <c r="AD96" s="127" t="e">
        <f>AC96+AD124+AD156+AD157</f>
        <v>#VALUE!</v>
      </c>
      <c r="AE96" s="127" t="e">
        <f>AD96+AE124+AE156+AE157</f>
        <v>#VALUE!</v>
      </c>
      <c r="AF96" s="127" t="e">
        <f>AE96+AF124+AF156+AF157</f>
        <v>#VALUE!</v>
      </c>
      <c r="AG96" s="4" t="e">
        <f>AF96</f>
        <v>#VALUE!</v>
      </c>
      <c r="AH96" s="127" t="e">
        <f>AF96+AH124+AH156+AH157</f>
        <v>#VALUE!</v>
      </c>
      <c r="AI96" s="127" t="e">
        <f>AH96+AI124+AI156+AI157</f>
        <v>#VALUE!</v>
      </c>
      <c r="AJ96" s="127" t="e">
        <f>AI96+AJ124+AJ156+AJ157</f>
        <v>#VALUE!</v>
      </c>
      <c r="AK96" s="127" t="e">
        <f>AJ96+AK124+AK156+AK157</f>
        <v>#VALUE!</v>
      </c>
      <c r="AL96" s="4" t="e">
        <f>AK96</f>
        <v>#VALUE!</v>
      </c>
    </row>
    <row r="97" spans="2:56" ht="16.2" outlineLevel="1" x14ac:dyDescent="0.45">
      <c r="B97" s="378" t="s">
        <v>20</v>
      </c>
      <c r="C97" s="379"/>
      <c r="D97" s="174"/>
      <c r="E97" s="174"/>
      <c r="F97" s="174"/>
      <c r="G97" s="174"/>
      <c r="H97" s="7">
        <f>G97</f>
        <v>0</v>
      </c>
      <c r="I97" s="174"/>
      <c r="J97" s="62"/>
      <c r="K97" s="174"/>
      <c r="L97" s="174"/>
      <c r="M97" s="7">
        <f>L97</f>
        <v>0</v>
      </c>
      <c r="N97" s="174"/>
      <c r="O97" s="174"/>
      <c r="P97" s="174">
        <f>O97</f>
        <v>0</v>
      </c>
      <c r="Q97" s="174">
        <f>P97</f>
        <v>0</v>
      </c>
      <c r="R97" s="7">
        <f>Q97</f>
        <v>0</v>
      </c>
      <c r="S97" s="174">
        <f>R97</f>
        <v>0</v>
      </c>
      <c r="T97" s="174">
        <f>S97</f>
        <v>0</v>
      </c>
      <c r="U97" s="174">
        <f>T97</f>
        <v>0</v>
      </c>
      <c r="V97" s="174">
        <f>U97</f>
        <v>0</v>
      </c>
      <c r="W97" s="7">
        <f>V97</f>
        <v>0</v>
      </c>
      <c r="X97" s="174">
        <f>W97</f>
        <v>0</v>
      </c>
      <c r="Y97" s="174">
        <f>X97</f>
        <v>0</v>
      </c>
      <c r="Z97" s="174">
        <f>Y97</f>
        <v>0</v>
      </c>
      <c r="AA97" s="174">
        <f>Z97</f>
        <v>0</v>
      </c>
      <c r="AB97" s="7">
        <f>AA97</f>
        <v>0</v>
      </c>
      <c r="AC97" s="174">
        <f>AB97</f>
        <v>0</v>
      </c>
      <c r="AD97" s="174">
        <f>AC97</f>
        <v>0</v>
      </c>
      <c r="AE97" s="174">
        <f>AD97</f>
        <v>0</v>
      </c>
      <c r="AF97" s="174">
        <f>AE97</f>
        <v>0</v>
      </c>
      <c r="AG97" s="7">
        <f>AF97</f>
        <v>0</v>
      </c>
      <c r="AH97" s="174">
        <f>AG97</f>
        <v>0</v>
      </c>
      <c r="AI97" s="174">
        <f>AH97</f>
        <v>0</v>
      </c>
      <c r="AJ97" s="174">
        <f>AI97</f>
        <v>0</v>
      </c>
      <c r="AK97" s="174">
        <f>AJ97</f>
        <v>0</v>
      </c>
      <c r="AL97" s="7">
        <f>AK97</f>
        <v>0</v>
      </c>
    </row>
    <row r="98" spans="2:56" outlineLevel="1" x14ac:dyDescent="0.3">
      <c r="B98" s="356" t="s">
        <v>99</v>
      </c>
      <c r="C98" s="357"/>
      <c r="D98" s="10">
        <f t="shared" ref="D98:G98" si="80">SUM(D95:D97)</f>
        <v>0</v>
      </c>
      <c r="E98" s="10">
        <f t="shared" si="80"/>
        <v>0</v>
      </c>
      <c r="F98" s="10">
        <f t="shared" si="80"/>
        <v>0</v>
      </c>
      <c r="G98" s="10">
        <f t="shared" si="80"/>
        <v>0</v>
      </c>
      <c r="H98" s="9">
        <f>SUM(H95:H97)</f>
        <v>0</v>
      </c>
      <c r="I98" s="10">
        <f>SUM(I95:I97)</f>
        <v>0</v>
      </c>
      <c r="J98" s="84">
        <f t="shared" ref="J98:AB98" si="81">SUM(J95:J97)</f>
        <v>0</v>
      </c>
      <c r="K98" s="10">
        <f t="shared" si="81"/>
        <v>0</v>
      </c>
      <c r="L98" s="10">
        <f t="shared" si="81"/>
        <v>0</v>
      </c>
      <c r="M98" s="9">
        <f t="shared" si="81"/>
        <v>0</v>
      </c>
      <c r="N98" s="10">
        <f t="shared" si="81"/>
        <v>0</v>
      </c>
      <c r="O98" s="10">
        <f>SUM(O95:O97)</f>
        <v>0</v>
      </c>
      <c r="P98" s="10" t="e">
        <f t="shared" si="81"/>
        <v>#VALUE!</v>
      </c>
      <c r="Q98" s="10" t="e">
        <f t="shared" si="81"/>
        <v>#VALUE!</v>
      </c>
      <c r="R98" s="9" t="e">
        <f t="shared" si="81"/>
        <v>#VALUE!</v>
      </c>
      <c r="S98" s="10" t="e">
        <f t="shared" si="81"/>
        <v>#VALUE!</v>
      </c>
      <c r="T98" s="10" t="e">
        <f t="shared" si="81"/>
        <v>#VALUE!</v>
      </c>
      <c r="U98" s="10" t="e">
        <f t="shared" si="81"/>
        <v>#VALUE!</v>
      </c>
      <c r="V98" s="10" t="e">
        <f t="shared" si="81"/>
        <v>#VALUE!</v>
      </c>
      <c r="W98" s="9" t="e">
        <f t="shared" si="81"/>
        <v>#VALUE!</v>
      </c>
      <c r="X98" s="10" t="e">
        <f t="shared" si="81"/>
        <v>#VALUE!</v>
      </c>
      <c r="Y98" s="10" t="e">
        <f t="shared" si="81"/>
        <v>#VALUE!</v>
      </c>
      <c r="Z98" s="10" t="e">
        <f t="shared" si="81"/>
        <v>#VALUE!</v>
      </c>
      <c r="AA98" s="10" t="e">
        <f t="shared" si="81"/>
        <v>#VALUE!</v>
      </c>
      <c r="AB98" s="9" t="e">
        <f t="shared" si="81"/>
        <v>#VALUE!</v>
      </c>
      <c r="AC98" s="10" t="e">
        <f t="shared" ref="AC98:AL98" si="82">SUM(AC95:AC97)</f>
        <v>#VALUE!</v>
      </c>
      <c r="AD98" s="10" t="e">
        <f t="shared" si="82"/>
        <v>#VALUE!</v>
      </c>
      <c r="AE98" s="10" t="e">
        <f t="shared" si="82"/>
        <v>#VALUE!</v>
      </c>
      <c r="AF98" s="10" t="e">
        <f t="shared" si="82"/>
        <v>#VALUE!</v>
      </c>
      <c r="AG98" s="9" t="e">
        <f t="shared" si="82"/>
        <v>#VALUE!</v>
      </c>
      <c r="AH98" s="10" t="e">
        <f t="shared" si="82"/>
        <v>#VALUE!</v>
      </c>
      <c r="AI98" s="10" t="e">
        <f t="shared" si="82"/>
        <v>#VALUE!</v>
      </c>
      <c r="AJ98" s="10" t="e">
        <f t="shared" si="82"/>
        <v>#VALUE!</v>
      </c>
      <c r="AK98" s="10" t="e">
        <f t="shared" si="82"/>
        <v>#VALUE!</v>
      </c>
      <c r="AL98" s="9" t="e">
        <f t="shared" si="82"/>
        <v>#VALUE!</v>
      </c>
    </row>
    <row r="99" spans="2:56" outlineLevel="1" x14ac:dyDescent="0.3">
      <c r="B99" s="376" t="s">
        <v>21</v>
      </c>
      <c r="C99" s="377"/>
      <c r="D99" s="27">
        <f t="shared" ref="D99:AA99" si="83">D98+D91</f>
        <v>0</v>
      </c>
      <c r="E99" s="27">
        <f t="shared" si="83"/>
        <v>0</v>
      </c>
      <c r="F99" s="27">
        <f t="shared" si="83"/>
        <v>0</v>
      </c>
      <c r="G99" s="27">
        <f t="shared" si="83"/>
        <v>0</v>
      </c>
      <c r="H99" s="26">
        <f>H98+H91</f>
        <v>0</v>
      </c>
      <c r="I99" s="27">
        <f t="shared" si="83"/>
        <v>0</v>
      </c>
      <c r="J99" s="85">
        <f t="shared" si="83"/>
        <v>0</v>
      </c>
      <c r="K99" s="27">
        <f t="shared" si="83"/>
        <v>0</v>
      </c>
      <c r="L99" s="27">
        <f t="shared" si="83"/>
        <v>0</v>
      </c>
      <c r="M99" s="26">
        <f>M98+M91</f>
        <v>0</v>
      </c>
      <c r="N99" s="27">
        <f t="shared" si="83"/>
        <v>0</v>
      </c>
      <c r="O99" s="27">
        <f t="shared" si="83"/>
        <v>0</v>
      </c>
      <c r="P99" s="27" t="e">
        <f t="shared" si="83"/>
        <v>#VALUE!</v>
      </c>
      <c r="Q99" s="27" t="e">
        <f t="shared" si="83"/>
        <v>#VALUE!</v>
      </c>
      <c r="R99" s="26" t="e">
        <f>R98+R91</f>
        <v>#VALUE!</v>
      </c>
      <c r="S99" s="27" t="e">
        <f t="shared" si="83"/>
        <v>#VALUE!</v>
      </c>
      <c r="T99" s="27" t="e">
        <f t="shared" si="83"/>
        <v>#VALUE!</v>
      </c>
      <c r="U99" s="27" t="e">
        <f t="shared" si="83"/>
        <v>#VALUE!</v>
      </c>
      <c r="V99" s="27" t="e">
        <f t="shared" si="83"/>
        <v>#VALUE!</v>
      </c>
      <c r="W99" s="26" t="e">
        <f>W98+W91</f>
        <v>#VALUE!</v>
      </c>
      <c r="X99" s="27" t="e">
        <f t="shared" si="83"/>
        <v>#VALUE!</v>
      </c>
      <c r="Y99" s="27" t="e">
        <f t="shared" si="83"/>
        <v>#VALUE!</v>
      </c>
      <c r="Z99" s="27" t="e">
        <f t="shared" si="83"/>
        <v>#VALUE!</v>
      </c>
      <c r="AA99" s="27" t="e">
        <f t="shared" si="83"/>
        <v>#VALUE!</v>
      </c>
      <c r="AB99" s="26" t="e">
        <f t="shared" ref="AB99:AL99" si="84">AB98+AB91</f>
        <v>#VALUE!</v>
      </c>
      <c r="AC99" s="27" t="e">
        <f t="shared" si="84"/>
        <v>#VALUE!</v>
      </c>
      <c r="AD99" s="27" t="e">
        <f t="shared" si="84"/>
        <v>#VALUE!</v>
      </c>
      <c r="AE99" s="27" t="e">
        <f t="shared" si="84"/>
        <v>#VALUE!</v>
      </c>
      <c r="AF99" s="27" t="e">
        <f t="shared" si="84"/>
        <v>#VALUE!</v>
      </c>
      <c r="AG99" s="26" t="e">
        <f t="shared" si="84"/>
        <v>#VALUE!</v>
      </c>
      <c r="AH99" s="27" t="e">
        <f t="shared" si="84"/>
        <v>#VALUE!</v>
      </c>
      <c r="AI99" s="27" t="e">
        <f t="shared" si="84"/>
        <v>#VALUE!</v>
      </c>
      <c r="AJ99" s="27" t="e">
        <f t="shared" si="84"/>
        <v>#VALUE!</v>
      </c>
      <c r="AK99" s="27" t="e">
        <f t="shared" si="84"/>
        <v>#VALUE!</v>
      </c>
      <c r="AL99" s="26" t="e">
        <f t="shared" si="84"/>
        <v>#VALUE!</v>
      </c>
    </row>
    <row r="100" spans="2:56" x14ac:dyDescent="0.3">
      <c r="B100" s="96"/>
      <c r="C100" s="100"/>
      <c r="D100" s="71"/>
      <c r="E100" s="71"/>
      <c r="F100" s="71"/>
      <c r="G100" s="71">
        <f>G99-G80</f>
        <v>0</v>
      </c>
      <c r="H100" s="71">
        <f t="shared" ref="H100:AL100" si="85">H99-H80</f>
        <v>0</v>
      </c>
      <c r="I100" s="71">
        <f t="shared" si="85"/>
        <v>0</v>
      </c>
      <c r="J100" s="71">
        <f t="shared" si="85"/>
        <v>0</v>
      </c>
      <c r="K100" s="71">
        <f t="shared" si="85"/>
        <v>0</v>
      </c>
      <c r="L100" s="71">
        <f t="shared" si="85"/>
        <v>0</v>
      </c>
      <c r="M100" s="71">
        <f t="shared" si="85"/>
        <v>0</v>
      </c>
      <c r="N100" s="71">
        <f t="shared" si="85"/>
        <v>0</v>
      </c>
      <c r="O100" s="71">
        <f t="shared" si="85"/>
        <v>0</v>
      </c>
      <c r="P100" s="71" t="e">
        <f t="shared" si="85"/>
        <v>#VALUE!</v>
      </c>
      <c r="Q100" s="71" t="e">
        <f t="shared" si="85"/>
        <v>#VALUE!</v>
      </c>
      <c r="R100" s="71" t="e">
        <f t="shared" si="85"/>
        <v>#VALUE!</v>
      </c>
      <c r="S100" s="71" t="e">
        <f t="shared" si="85"/>
        <v>#VALUE!</v>
      </c>
      <c r="T100" s="71" t="e">
        <f t="shared" si="85"/>
        <v>#VALUE!</v>
      </c>
      <c r="U100" s="71" t="e">
        <f t="shared" si="85"/>
        <v>#VALUE!</v>
      </c>
      <c r="V100" s="71" t="e">
        <f t="shared" si="85"/>
        <v>#VALUE!</v>
      </c>
      <c r="W100" s="71" t="e">
        <f t="shared" si="85"/>
        <v>#VALUE!</v>
      </c>
      <c r="X100" s="71" t="e">
        <f t="shared" si="85"/>
        <v>#VALUE!</v>
      </c>
      <c r="Y100" s="71" t="e">
        <f t="shared" si="85"/>
        <v>#VALUE!</v>
      </c>
      <c r="Z100" s="71" t="e">
        <f t="shared" si="85"/>
        <v>#VALUE!</v>
      </c>
      <c r="AA100" s="71" t="e">
        <f t="shared" si="85"/>
        <v>#VALUE!</v>
      </c>
      <c r="AB100" s="71" t="e">
        <f t="shared" si="85"/>
        <v>#VALUE!</v>
      </c>
      <c r="AC100" s="71" t="e">
        <f t="shared" si="85"/>
        <v>#VALUE!</v>
      </c>
      <c r="AD100" s="71" t="e">
        <f t="shared" si="85"/>
        <v>#VALUE!</v>
      </c>
      <c r="AE100" s="71" t="e">
        <f t="shared" si="85"/>
        <v>#VALUE!</v>
      </c>
      <c r="AF100" s="71" t="e">
        <f t="shared" si="85"/>
        <v>#VALUE!</v>
      </c>
      <c r="AG100" s="71" t="e">
        <f t="shared" si="85"/>
        <v>#VALUE!</v>
      </c>
      <c r="AH100" s="71" t="e">
        <f t="shared" si="85"/>
        <v>#VALUE!</v>
      </c>
      <c r="AI100" s="71" t="e">
        <f t="shared" si="85"/>
        <v>#VALUE!</v>
      </c>
      <c r="AJ100" s="71" t="e">
        <f t="shared" si="85"/>
        <v>#VALUE!</v>
      </c>
      <c r="AK100" s="71" t="e">
        <f t="shared" si="85"/>
        <v>#VALUE!</v>
      </c>
      <c r="AL100" s="71" t="e">
        <f t="shared" si="85"/>
        <v>#VALUE!</v>
      </c>
    </row>
    <row r="101" spans="2:56" ht="15.6" x14ac:dyDescent="0.3">
      <c r="B101" s="348" t="s">
        <v>39</v>
      </c>
      <c r="C101" s="349"/>
      <c r="D101" s="112" t="s">
        <v>65</v>
      </c>
      <c r="E101" s="112" t="s">
        <v>66</v>
      </c>
      <c r="F101" s="112" t="s">
        <v>67</v>
      </c>
      <c r="G101" s="112" t="s">
        <v>69</v>
      </c>
      <c r="H101" s="112" t="s">
        <v>69</v>
      </c>
      <c r="I101" s="112" t="s">
        <v>70</v>
      </c>
      <c r="J101" s="112" t="s">
        <v>71</v>
      </c>
      <c r="K101" s="112" t="s">
        <v>72</v>
      </c>
      <c r="L101" s="112" t="s">
        <v>68</v>
      </c>
      <c r="M101" s="112" t="s">
        <v>68</v>
      </c>
      <c r="N101" s="112" t="s">
        <v>73</v>
      </c>
      <c r="O101" s="112" t="s">
        <v>74</v>
      </c>
      <c r="P101" s="138" t="s">
        <v>75</v>
      </c>
      <c r="Q101" s="138" t="s">
        <v>76</v>
      </c>
      <c r="R101" s="138" t="s">
        <v>76</v>
      </c>
      <c r="S101" s="138" t="s">
        <v>77</v>
      </c>
      <c r="T101" s="138" t="s">
        <v>78</v>
      </c>
      <c r="U101" s="138" t="s">
        <v>79</v>
      </c>
      <c r="V101" s="138" t="s">
        <v>80</v>
      </c>
      <c r="W101" s="138" t="s">
        <v>80</v>
      </c>
      <c r="X101" s="138" t="s">
        <v>81</v>
      </c>
      <c r="Y101" s="138" t="s">
        <v>82</v>
      </c>
      <c r="Z101" s="138" t="s">
        <v>83</v>
      </c>
      <c r="AA101" s="138" t="s">
        <v>145</v>
      </c>
      <c r="AB101" s="138" t="s">
        <v>145</v>
      </c>
      <c r="AC101" s="138" t="s">
        <v>146</v>
      </c>
      <c r="AD101" s="138" t="s">
        <v>147</v>
      </c>
      <c r="AE101" s="138" t="s">
        <v>148</v>
      </c>
      <c r="AF101" s="138" t="s">
        <v>154</v>
      </c>
      <c r="AG101" s="138" t="s">
        <v>154</v>
      </c>
      <c r="AH101" s="138" t="s">
        <v>155</v>
      </c>
      <c r="AI101" s="138" t="s">
        <v>156</v>
      </c>
      <c r="AJ101" s="138" t="s">
        <v>157</v>
      </c>
      <c r="AK101" s="138" t="s">
        <v>259</v>
      </c>
      <c r="AL101" s="139" t="s">
        <v>259</v>
      </c>
    </row>
    <row r="102" spans="2:56" ht="16.2" x14ac:dyDescent="0.45">
      <c r="B102" s="350"/>
      <c r="C102" s="351"/>
      <c r="D102" s="113" t="s">
        <v>229</v>
      </c>
      <c r="E102" s="113" t="s">
        <v>230</v>
      </c>
      <c r="F102" s="113" t="s">
        <v>231</v>
      </c>
      <c r="G102" s="113" t="s">
        <v>232</v>
      </c>
      <c r="H102" s="113" t="s">
        <v>233</v>
      </c>
      <c r="I102" s="113" t="s">
        <v>234</v>
      </c>
      <c r="J102" s="113" t="s">
        <v>235</v>
      </c>
      <c r="K102" s="113" t="s">
        <v>236</v>
      </c>
      <c r="L102" s="113" t="s">
        <v>237</v>
      </c>
      <c r="M102" s="113" t="s">
        <v>238</v>
      </c>
      <c r="N102" s="113" t="s">
        <v>239</v>
      </c>
      <c r="O102" s="113" t="s">
        <v>240</v>
      </c>
      <c r="P102" s="140" t="s">
        <v>241</v>
      </c>
      <c r="Q102" s="140" t="s">
        <v>242</v>
      </c>
      <c r="R102" s="140" t="s">
        <v>243</v>
      </c>
      <c r="S102" s="140" t="s">
        <v>244</v>
      </c>
      <c r="T102" s="140" t="s">
        <v>245</v>
      </c>
      <c r="U102" s="140" t="s">
        <v>246</v>
      </c>
      <c r="V102" s="140" t="s">
        <v>247</v>
      </c>
      <c r="W102" s="140" t="s">
        <v>248</v>
      </c>
      <c r="X102" s="140" t="s">
        <v>249</v>
      </c>
      <c r="Y102" s="140" t="s">
        <v>250</v>
      </c>
      <c r="Z102" s="140" t="s">
        <v>251</v>
      </c>
      <c r="AA102" s="140" t="s">
        <v>252</v>
      </c>
      <c r="AB102" s="140" t="s">
        <v>253</v>
      </c>
      <c r="AC102" s="140" t="s">
        <v>254</v>
      </c>
      <c r="AD102" s="140" t="s">
        <v>255</v>
      </c>
      <c r="AE102" s="140" t="s">
        <v>256</v>
      </c>
      <c r="AF102" s="140" t="s">
        <v>257</v>
      </c>
      <c r="AG102" s="140" t="s">
        <v>258</v>
      </c>
      <c r="AH102" s="140" t="s">
        <v>260</v>
      </c>
      <c r="AI102" s="140" t="s">
        <v>261</v>
      </c>
      <c r="AJ102" s="140" t="s">
        <v>262</v>
      </c>
      <c r="AK102" s="140" t="s">
        <v>263</v>
      </c>
      <c r="AL102" s="141" t="s">
        <v>264</v>
      </c>
    </row>
    <row r="103" spans="2:56" s="50" customFormat="1" outlineLevel="1" x14ac:dyDescent="0.3">
      <c r="B103" s="238" t="s">
        <v>174</v>
      </c>
      <c r="C103" s="325"/>
      <c r="D103" s="329"/>
      <c r="E103" s="279" t="e">
        <f>(E68+E75)/(D68+D75)-1</f>
        <v>#DIV/0!</v>
      </c>
      <c r="F103" s="279" t="e">
        <f>(F68+F75)/(E68+E75)-1</f>
        <v>#DIV/0!</v>
      </c>
      <c r="G103" s="279" t="e">
        <f>(G68+G75)/(F68+F75)-1</f>
        <v>#DIV/0!</v>
      </c>
      <c r="H103" s="278"/>
      <c r="I103" s="279" t="e">
        <f>(I68+I75)/(G68+G75)-1</f>
        <v>#DIV/0!</v>
      </c>
      <c r="J103" s="279" t="e">
        <f>(J68+J75)/(I68+I75)-1</f>
        <v>#DIV/0!</v>
      </c>
      <c r="K103" s="279" t="e">
        <f>(K68+K75)/(J68+J75)-1</f>
        <v>#DIV/0!</v>
      </c>
      <c r="L103" s="279" t="e">
        <f>(L68+L75)/(K68+K75)-1</f>
        <v>#DIV/0!</v>
      </c>
      <c r="M103" s="278"/>
      <c r="N103" s="279" t="e">
        <f>(N68+N75)/(L68+L75)-1</f>
        <v>#DIV/0!</v>
      </c>
      <c r="O103" s="279" t="e">
        <f>(O68+O75)/(N68+N75)-1</f>
        <v>#DIV/0!</v>
      </c>
      <c r="P103" s="280"/>
      <c r="Q103" s="280"/>
      <c r="R103" s="278"/>
      <c r="S103" s="280"/>
      <c r="T103" s="280"/>
      <c r="U103" s="280"/>
      <c r="V103" s="280"/>
      <c r="W103" s="278"/>
      <c r="X103" s="280"/>
      <c r="Y103" s="280"/>
      <c r="Z103" s="280"/>
      <c r="AA103" s="280"/>
      <c r="AB103" s="278"/>
      <c r="AC103" s="280"/>
      <c r="AD103" s="280"/>
      <c r="AE103" s="280"/>
      <c r="AF103" s="280"/>
      <c r="AG103" s="278"/>
      <c r="AH103" s="280"/>
      <c r="AI103" s="280"/>
      <c r="AJ103" s="280"/>
      <c r="AK103" s="280"/>
      <c r="AL103" s="278"/>
      <c r="AM103" s="220"/>
      <c r="AN103" s="220"/>
      <c r="AO103" s="220"/>
      <c r="AP103" s="220"/>
      <c r="AQ103" s="220"/>
      <c r="AR103" s="220"/>
      <c r="AS103" s="220"/>
      <c r="AT103" s="220"/>
      <c r="AU103" s="220"/>
      <c r="AV103" s="220"/>
      <c r="AW103" s="220"/>
      <c r="AX103" s="220"/>
      <c r="AY103" s="220"/>
      <c r="AZ103" s="220"/>
      <c r="BA103" s="220"/>
      <c r="BB103" s="220"/>
      <c r="BC103" s="220"/>
      <c r="BD103" s="220"/>
    </row>
    <row r="104" spans="2:56" s="50" customFormat="1" outlineLevel="1" x14ac:dyDescent="0.3">
      <c r="B104" s="243" t="s">
        <v>175</v>
      </c>
      <c r="C104" s="326"/>
      <c r="D104" s="330" t="e">
        <f>+D68/(D68+D75)</f>
        <v>#DIV/0!</v>
      </c>
      <c r="E104" s="281" t="e">
        <f>+E68/(E68+E75)</f>
        <v>#DIV/0!</v>
      </c>
      <c r="F104" s="281" t="e">
        <f>+F68/(F68+F75)</f>
        <v>#DIV/0!</v>
      </c>
      <c r="G104" s="281" t="e">
        <f>+G68/(G68+G75)</f>
        <v>#DIV/0!</v>
      </c>
      <c r="H104" s="282"/>
      <c r="I104" s="281" t="e">
        <f>+I68/(I68+I75)</f>
        <v>#DIV/0!</v>
      </c>
      <c r="J104" s="281" t="e">
        <f>+J68/(J68+J75)</f>
        <v>#DIV/0!</v>
      </c>
      <c r="K104" s="281" t="e">
        <f>+K68/(K68+K75)</f>
        <v>#DIV/0!</v>
      </c>
      <c r="L104" s="281" t="e">
        <f>+L68/(L68+L75)</f>
        <v>#DIV/0!</v>
      </c>
      <c r="M104" s="282"/>
      <c r="N104" s="281" t="e">
        <f>+N68/(N68+N75)</f>
        <v>#DIV/0!</v>
      </c>
      <c r="O104" s="281" t="e">
        <f>+O68/(O68+O75)</f>
        <v>#DIV/0!</v>
      </c>
      <c r="P104" s="283" t="e">
        <f>AVERAGE(O104,N104,L104,K104)</f>
        <v>#DIV/0!</v>
      </c>
      <c r="Q104" s="283" t="e">
        <f>AVERAGE(P104,O104,N104,L104)</f>
        <v>#DIV/0!</v>
      </c>
      <c r="R104" s="282"/>
      <c r="S104" s="283" t="e">
        <f>AVERAGE(P104,Q104,O104,N104)</f>
        <v>#DIV/0!</v>
      </c>
      <c r="T104" s="283" t="e">
        <f>AVERAGE(S104,Q104,P104,O104)</f>
        <v>#DIV/0!</v>
      </c>
      <c r="U104" s="283" t="e">
        <f>AVERAGE(T104,S104,Q104,P104)</f>
        <v>#DIV/0!</v>
      </c>
      <c r="V104" s="283" t="e">
        <f>AVERAGE(U104,T104,S104,Q104)</f>
        <v>#DIV/0!</v>
      </c>
      <c r="W104" s="282"/>
      <c r="X104" s="283" t="e">
        <f>AVERAGE(U104,V104,T104,S104)</f>
        <v>#DIV/0!</v>
      </c>
      <c r="Y104" s="283" t="e">
        <f>AVERAGE(X104,V104,U104,T104)</f>
        <v>#DIV/0!</v>
      </c>
      <c r="Z104" s="283" t="e">
        <f>AVERAGE(Y104,X104,V104,U104)</f>
        <v>#DIV/0!</v>
      </c>
      <c r="AA104" s="283" t="e">
        <f>AVERAGE(Z104,Y104,X104,V104)</f>
        <v>#DIV/0!</v>
      </c>
      <c r="AB104" s="282"/>
      <c r="AC104" s="283" t="e">
        <f>AVERAGE(Z104,AA104,Y104,X104)</f>
        <v>#DIV/0!</v>
      </c>
      <c r="AD104" s="283" t="e">
        <f>AVERAGE(AC104,AA104,Z104,Y104)</f>
        <v>#DIV/0!</v>
      </c>
      <c r="AE104" s="283" t="e">
        <f>AVERAGE(AD104,AC104,AA104,Z104)</f>
        <v>#DIV/0!</v>
      </c>
      <c r="AF104" s="283" t="e">
        <f>AVERAGE(AE104,AD104,AC104,AA104)</f>
        <v>#DIV/0!</v>
      </c>
      <c r="AG104" s="282"/>
      <c r="AH104" s="283" t="e">
        <f>AVERAGE(AE104,AF104,AD104,AC104)</f>
        <v>#DIV/0!</v>
      </c>
      <c r="AI104" s="283" t="e">
        <f>AVERAGE(AH104,AF104,AE104,AD104)</f>
        <v>#DIV/0!</v>
      </c>
      <c r="AJ104" s="283" t="e">
        <f>AVERAGE(AI104,AH104,AF104,AE104)</f>
        <v>#DIV/0!</v>
      </c>
      <c r="AK104" s="283" t="e">
        <f>AVERAGE(AJ104,AI104,AH104,AF104)</f>
        <v>#DIV/0!</v>
      </c>
      <c r="AL104" s="282"/>
      <c r="AM104" s="220"/>
      <c r="AN104" s="220"/>
      <c r="AO104" s="220"/>
      <c r="AP104" s="220"/>
      <c r="AQ104" s="220"/>
      <c r="AR104" s="220"/>
      <c r="AS104" s="220"/>
      <c r="AT104" s="220"/>
      <c r="AU104" s="220"/>
      <c r="AV104" s="220"/>
      <c r="AW104" s="220"/>
      <c r="AX104" s="220"/>
      <c r="AY104" s="220"/>
      <c r="AZ104" s="220"/>
      <c r="BA104" s="220"/>
      <c r="BB104" s="220"/>
      <c r="BC104" s="220"/>
      <c r="BD104" s="220"/>
    </row>
    <row r="105" spans="2:56" s="76" customFormat="1" outlineLevel="1" x14ac:dyDescent="0.3">
      <c r="B105" s="240" t="s">
        <v>176</v>
      </c>
      <c r="C105" s="327"/>
      <c r="D105" s="331"/>
      <c r="E105" s="284"/>
      <c r="F105" s="284"/>
      <c r="G105" s="284"/>
      <c r="H105" s="285"/>
      <c r="I105" s="284"/>
      <c r="J105" s="284"/>
      <c r="K105" s="284"/>
      <c r="L105" s="284"/>
      <c r="M105" s="285"/>
      <c r="N105" s="284"/>
      <c r="O105" s="284"/>
      <c r="P105" s="284"/>
      <c r="Q105" s="284"/>
      <c r="R105" s="285"/>
      <c r="S105" s="284"/>
      <c r="T105" s="284"/>
      <c r="U105" s="284"/>
      <c r="V105" s="284"/>
      <c r="W105" s="285"/>
      <c r="X105" s="284"/>
      <c r="Y105" s="284"/>
      <c r="Z105" s="284"/>
      <c r="AA105" s="284"/>
      <c r="AB105" s="285"/>
      <c r="AC105" s="284"/>
      <c r="AD105" s="284"/>
      <c r="AE105" s="284"/>
      <c r="AF105" s="284"/>
      <c r="AG105" s="285"/>
      <c r="AH105" s="284"/>
      <c r="AI105" s="284"/>
      <c r="AJ105" s="284"/>
      <c r="AK105" s="284"/>
      <c r="AL105" s="285"/>
      <c r="AM105" s="263"/>
      <c r="AN105" s="263"/>
      <c r="AO105" s="263"/>
      <c r="AP105" s="263"/>
      <c r="AQ105" s="263"/>
      <c r="AR105" s="263"/>
      <c r="AS105" s="263"/>
      <c r="AT105" s="263"/>
      <c r="AU105" s="263"/>
      <c r="AV105" s="263"/>
      <c r="AW105" s="263"/>
      <c r="AX105" s="263"/>
      <c r="AY105" s="263"/>
      <c r="AZ105" s="263"/>
      <c r="BA105" s="263"/>
      <c r="BB105" s="263"/>
      <c r="BC105" s="263"/>
      <c r="BD105" s="263"/>
    </row>
    <row r="106" spans="2:56" s="135" customFormat="1" ht="16.2" outlineLevel="1" x14ac:dyDescent="0.45">
      <c r="B106" s="358" t="s">
        <v>214</v>
      </c>
      <c r="C106" s="383"/>
      <c r="D106" s="332"/>
      <c r="E106" s="221" t="e">
        <f>E14/(AVERAGE(E72,D72))</f>
        <v>#DIV/0!</v>
      </c>
      <c r="F106" s="221" t="e">
        <f>F14/(AVERAGE(F72,E72))</f>
        <v>#DIV/0!</v>
      </c>
      <c r="G106" s="221" t="e">
        <f>G14/(AVERAGE(G72,F72))</f>
        <v>#DIV/0!</v>
      </c>
      <c r="H106" s="219"/>
      <c r="I106" s="221" t="e">
        <f>I14/(AVERAGE(I72,G72))</f>
        <v>#DIV/0!</v>
      </c>
      <c r="J106" s="221" t="e">
        <f>J14/(AVERAGE(J72,I72))</f>
        <v>#DIV/0!</v>
      </c>
      <c r="K106" s="221" t="e">
        <f>K14/(AVERAGE(K72,J72))</f>
        <v>#DIV/0!</v>
      </c>
      <c r="L106" s="221" t="e">
        <f>L14/(AVERAGE(L72,K72))</f>
        <v>#DIV/0!</v>
      </c>
      <c r="M106" s="219"/>
      <c r="N106" s="221" t="e">
        <f>N14/(AVERAGE(N72,L72))</f>
        <v>#DIV/0!</v>
      </c>
      <c r="O106" s="221" t="e">
        <f>O14/(AVERAGE(O72,N72))</f>
        <v>#DIV/0!</v>
      </c>
      <c r="P106" s="222" t="e">
        <f t="shared" ref="P106:Q107" si="86">O106*(K106/J106)</f>
        <v>#DIV/0!</v>
      </c>
      <c r="Q106" s="222" t="e">
        <f t="shared" si="86"/>
        <v>#DIV/0!</v>
      </c>
      <c r="R106" s="219"/>
      <c r="S106" s="222" t="e">
        <f>Q106*(N106/L106)</f>
        <v>#DIV/0!</v>
      </c>
      <c r="T106" s="222" t="e">
        <f t="shared" ref="T106:V107" si="87">S106*(O106/N106)</f>
        <v>#DIV/0!</v>
      </c>
      <c r="U106" s="222" t="e">
        <f t="shared" si="87"/>
        <v>#DIV/0!</v>
      </c>
      <c r="V106" s="222" t="e">
        <f t="shared" si="87"/>
        <v>#DIV/0!</v>
      </c>
      <c r="W106" s="219"/>
      <c r="X106" s="222" t="e">
        <f>V106*(S106/Q106)</f>
        <v>#DIV/0!</v>
      </c>
      <c r="Y106" s="222" t="e">
        <f t="shared" ref="Y106:AA107" si="88">X106*(T106/S106)</f>
        <v>#DIV/0!</v>
      </c>
      <c r="Z106" s="222" t="e">
        <f t="shared" si="88"/>
        <v>#DIV/0!</v>
      </c>
      <c r="AA106" s="222" t="e">
        <f t="shared" si="88"/>
        <v>#DIV/0!</v>
      </c>
      <c r="AB106" s="219"/>
      <c r="AC106" s="222" t="e">
        <f>AA106*(X106/V106)</f>
        <v>#DIV/0!</v>
      </c>
      <c r="AD106" s="222" t="e">
        <f t="shared" ref="AD106:AF107" si="89">AC106*(Y106/X106)</f>
        <v>#DIV/0!</v>
      </c>
      <c r="AE106" s="222" t="e">
        <f t="shared" si="89"/>
        <v>#DIV/0!</v>
      </c>
      <c r="AF106" s="222" t="e">
        <f t="shared" si="89"/>
        <v>#DIV/0!</v>
      </c>
      <c r="AG106" s="219"/>
      <c r="AH106" s="222" t="e">
        <f>AF106*(AC106/AA106)</f>
        <v>#DIV/0!</v>
      </c>
      <c r="AI106" s="222" t="e">
        <f t="shared" ref="AI106:AK107" si="90">AH106*(AD106/AC106)</f>
        <v>#DIV/0!</v>
      </c>
      <c r="AJ106" s="222" t="e">
        <f t="shared" si="90"/>
        <v>#DIV/0!</v>
      </c>
      <c r="AK106" s="222" t="e">
        <f t="shared" si="90"/>
        <v>#DIV/0!</v>
      </c>
      <c r="AL106" s="219"/>
      <c r="AM106" s="220"/>
      <c r="AN106" s="220"/>
      <c r="AO106" s="220"/>
      <c r="AP106" s="220"/>
      <c r="AQ106" s="220"/>
      <c r="AR106" s="220"/>
      <c r="AS106" s="220"/>
      <c r="AT106" s="220"/>
      <c r="AU106" s="220"/>
      <c r="AV106" s="220"/>
      <c r="AW106" s="220"/>
      <c r="AX106" s="220"/>
      <c r="AY106" s="220"/>
      <c r="AZ106" s="220"/>
      <c r="BA106" s="220"/>
      <c r="BB106" s="220"/>
      <c r="BC106" s="220"/>
      <c r="BD106" s="220"/>
    </row>
    <row r="107" spans="2:56" outlineLevel="1" x14ac:dyDescent="0.3">
      <c r="B107" s="358" t="s">
        <v>41</v>
      </c>
      <c r="C107" s="383"/>
      <c r="D107" s="331"/>
      <c r="E107" s="284" t="e">
        <f>E14/(AVERAGE(D70,E70))</f>
        <v>#DIV/0!</v>
      </c>
      <c r="F107" s="284" t="e">
        <f>F14/(AVERAGE(E70,F70))</f>
        <v>#DIV/0!</v>
      </c>
      <c r="G107" s="284" t="e">
        <f>G14/(AVERAGE(F70,G70))</f>
        <v>#DIV/0!</v>
      </c>
      <c r="H107" s="286"/>
      <c r="I107" s="284" t="e">
        <f>I14/(AVERAGE(G70,I70))</f>
        <v>#DIV/0!</v>
      </c>
      <c r="J107" s="284" t="e">
        <f>J14/(AVERAGE(I70,J70))</f>
        <v>#DIV/0!</v>
      </c>
      <c r="K107" s="284" t="e">
        <f>K14/(AVERAGE(J70,K70))</f>
        <v>#DIV/0!</v>
      </c>
      <c r="L107" s="284" t="e">
        <f>L14/(AVERAGE(K70,L70))</f>
        <v>#DIV/0!</v>
      </c>
      <c r="M107" s="286"/>
      <c r="N107" s="284" t="e">
        <f>N14/(AVERAGE(L70,N70))</f>
        <v>#DIV/0!</v>
      </c>
      <c r="O107" s="284" t="e">
        <f>O14/(AVERAGE(N70,O70))</f>
        <v>#DIV/0!</v>
      </c>
      <c r="P107" s="222" t="e">
        <f t="shared" si="86"/>
        <v>#DIV/0!</v>
      </c>
      <c r="Q107" s="222" t="e">
        <f t="shared" si="86"/>
        <v>#DIV/0!</v>
      </c>
      <c r="R107" s="286"/>
      <c r="S107" s="222" t="e">
        <f>Q107*(N107/L107)</f>
        <v>#DIV/0!</v>
      </c>
      <c r="T107" s="222" t="e">
        <f t="shared" si="87"/>
        <v>#DIV/0!</v>
      </c>
      <c r="U107" s="222" t="e">
        <f t="shared" si="87"/>
        <v>#DIV/0!</v>
      </c>
      <c r="V107" s="222" t="e">
        <f t="shared" si="87"/>
        <v>#DIV/0!</v>
      </c>
      <c r="W107" s="286"/>
      <c r="X107" s="222" t="e">
        <f>V107*(S107/Q107)</f>
        <v>#DIV/0!</v>
      </c>
      <c r="Y107" s="222" t="e">
        <f t="shared" si="88"/>
        <v>#DIV/0!</v>
      </c>
      <c r="Z107" s="222" t="e">
        <f t="shared" si="88"/>
        <v>#DIV/0!</v>
      </c>
      <c r="AA107" s="222" t="e">
        <f t="shared" si="88"/>
        <v>#DIV/0!</v>
      </c>
      <c r="AB107" s="286"/>
      <c r="AC107" s="222" t="e">
        <f>AA107*(X107/V107)</f>
        <v>#DIV/0!</v>
      </c>
      <c r="AD107" s="222" t="e">
        <f t="shared" si="89"/>
        <v>#DIV/0!</v>
      </c>
      <c r="AE107" s="222" t="e">
        <f t="shared" si="89"/>
        <v>#DIV/0!</v>
      </c>
      <c r="AF107" s="222" t="e">
        <f t="shared" si="89"/>
        <v>#DIV/0!</v>
      </c>
      <c r="AG107" s="286"/>
      <c r="AH107" s="222" t="e">
        <f>AF107*(AC107/AA107)</f>
        <v>#DIV/0!</v>
      </c>
      <c r="AI107" s="222" t="e">
        <f t="shared" si="90"/>
        <v>#DIV/0!</v>
      </c>
      <c r="AJ107" s="222" t="e">
        <f t="shared" si="90"/>
        <v>#DIV/0!</v>
      </c>
      <c r="AK107" s="222" t="e">
        <f t="shared" si="90"/>
        <v>#DIV/0!</v>
      </c>
      <c r="AL107" s="286"/>
      <c r="AM107" s="220"/>
      <c r="AN107" s="220"/>
      <c r="AO107" s="220"/>
      <c r="AP107" s="220"/>
      <c r="AQ107" s="220"/>
      <c r="AR107" s="220"/>
      <c r="AS107" s="220"/>
      <c r="AT107" s="220"/>
      <c r="AU107" s="220"/>
      <c r="AV107" s="220"/>
      <c r="AW107" s="220"/>
      <c r="AX107" s="220"/>
      <c r="AY107" s="220"/>
      <c r="AZ107" s="220"/>
      <c r="BA107" s="220"/>
      <c r="BB107" s="220"/>
      <c r="BC107" s="220"/>
      <c r="BD107" s="220"/>
    </row>
    <row r="108" spans="2:56" s="76" customFormat="1" outlineLevel="1" x14ac:dyDescent="0.3">
      <c r="B108" s="352" t="s">
        <v>177</v>
      </c>
      <c r="C108" s="382"/>
      <c r="D108" s="331"/>
      <c r="E108" s="284" t="e">
        <f t="shared" ref="E108" si="91">E105/E107</f>
        <v>#DIV/0!</v>
      </c>
      <c r="F108" s="284" t="e">
        <f t="shared" ref="F108" si="92">F105/F107</f>
        <v>#DIV/0!</v>
      </c>
      <c r="G108" s="284" t="e">
        <f t="shared" ref="G108" si="93">G105/G107</f>
        <v>#DIV/0!</v>
      </c>
      <c r="H108" s="224"/>
      <c r="I108" s="284" t="e">
        <f t="shared" ref="I108" si="94">I105/I107</f>
        <v>#DIV/0!</v>
      </c>
      <c r="J108" s="284" t="e">
        <f t="shared" ref="J108" si="95">J105/J107</f>
        <v>#DIV/0!</v>
      </c>
      <c r="K108" s="284" t="e">
        <f t="shared" ref="K108" si="96">K105/K107</f>
        <v>#DIV/0!</v>
      </c>
      <c r="L108" s="284" t="e">
        <f t="shared" ref="L108" si="97">L105/L107</f>
        <v>#DIV/0!</v>
      </c>
      <c r="M108" s="224"/>
      <c r="N108" s="284" t="e">
        <f t="shared" ref="N108:O108" si="98">N105/N107</f>
        <v>#DIV/0!</v>
      </c>
      <c r="O108" s="284" t="e">
        <f t="shared" si="98"/>
        <v>#DIV/0!</v>
      </c>
      <c r="P108" s="284" t="e">
        <f t="shared" ref="P108" si="99">P105/P107</f>
        <v>#DIV/0!</v>
      </c>
      <c r="Q108" s="284" t="e">
        <f t="shared" ref="Q108" si="100">Q105/Q107</f>
        <v>#DIV/0!</v>
      </c>
      <c r="R108" s="224"/>
      <c r="S108" s="284" t="e">
        <f t="shared" ref="S108" si="101">S105/S107</f>
        <v>#DIV/0!</v>
      </c>
      <c r="T108" s="284" t="e">
        <f t="shared" ref="T108" si="102">T105/T107</f>
        <v>#DIV/0!</v>
      </c>
      <c r="U108" s="284" t="e">
        <f t="shared" ref="U108" si="103">U105/U107</f>
        <v>#DIV/0!</v>
      </c>
      <c r="V108" s="284" t="e">
        <f t="shared" ref="V108" si="104">V105/V107</f>
        <v>#DIV/0!</v>
      </c>
      <c r="W108" s="224"/>
      <c r="X108" s="284" t="e">
        <f t="shared" ref="X108" si="105">X105/X107</f>
        <v>#DIV/0!</v>
      </c>
      <c r="Y108" s="284" t="e">
        <f t="shared" ref="Y108" si="106">Y105/Y107</f>
        <v>#DIV/0!</v>
      </c>
      <c r="Z108" s="284" t="e">
        <f t="shared" ref="Z108" si="107">Z105/Z107</f>
        <v>#DIV/0!</v>
      </c>
      <c r="AA108" s="284" t="e">
        <f t="shared" ref="AA108" si="108">AA105/AA107</f>
        <v>#DIV/0!</v>
      </c>
      <c r="AB108" s="224"/>
      <c r="AC108" s="284" t="e">
        <f t="shared" ref="AC108" si="109">AC105/AC107</f>
        <v>#DIV/0!</v>
      </c>
      <c r="AD108" s="284" t="e">
        <f t="shared" ref="AD108" si="110">AD105/AD107</f>
        <v>#DIV/0!</v>
      </c>
      <c r="AE108" s="284" t="e">
        <f t="shared" ref="AE108" si="111">AE105/AE107</f>
        <v>#DIV/0!</v>
      </c>
      <c r="AF108" s="284" t="e">
        <f t="shared" ref="AF108" si="112">AF105/AF107</f>
        <v>#DIV/0!</v>
      </c>
      <c r="AG108" s="224"/>
      <c r="AH108" s="284" t="e">
        <f t="shared" ref="AH108" si="113">AH105/AH107</f>
        <v>#DIV/0!</v>
      </c>
      <c r="AI108" s="284" t="e">
        <f t="shared" ref="AI108" si="114">AI105/AI107</f>
        <v>#DIV/0!</v>
      </c>
      <c r="AJ108" s="284" t="e">
        <f t="shared" ref="AJ108" si="115">AJ105/AJ107</f>
        <v>#DIV/0!</v>
      </c>
      <c r="AK108" s="284" t="e">
        <f t="shared" ref="AK108" si="116">AK105/AK107</f>
        <v>#DIV/0!</v>
      </c>
      <c r="AL108" s="224"/>
      <c r="AM108" s="263"/>
      <c r="AN108" s="263"/>
      <c r="AO108" s="263"/>
      <c r="AP108" s="263"/>
      <c r="AQ108" s="263"/>
      <c r="AR108" s="263"/>
      <c r="AS108" s="263"/>
      <c r="AT108" s="263"/>
      <c r="AU108" s="263"/>
      <c r="AV108" s="263"/>
      <c r="AW108" s="263"/>
      <c r="AX108" s="263"/>
      <c r="AY108" s="263"/>
      <c r="AZ108" s="263"/>
      <c r="BA108" s="263"/>
      <c r="BB108" s="263"/>
      <c r="BC108" s="263"/>
      <c r="BD108" s="263"/>
    </row>
    <row r="109" spans="2:56" outlineLevel="1" x14ac:dyDescent="0.3">
      <c r="B109" s="358" t="s">
        <v>40</v>
      </c>
      <c r="C109" s="383"/>
      <c r="D109" s="333"/>
      <c r="E109" s="223" t="e">
        <f>E13/(AVERAGE(E69,D69))</f>
        <v>#DIV/0!</v>
      </c>
      <c r="F109" s="223" t="e">
        <f>F13/(AVERAGE(F69,E69))</f>
        <v>#DIV/0!</v>
      </c>
      <c r="G109" s="223" t="e">
        <f>G13/(AVERAGE(G69,F69))</f>
        <v>#DIV/0!</v>
      </c>
      <c r="H109" s="224"/>
      <c r="I109" s="223" t="e">
        <f>I13/(AVERAGE(I69,G69))</f>
        <v>#DIV/0!</v>
      </c>
      <c r="J109" s="223" t="e">
        <f>J13/(AVERAGE(J69,I69))</f>
        <v>#DIV/0!</v>
      </c>
      <c r="K109" s="223" t="e">
        <f>K13/(AVERAGE(K69,J69))</f>
        <v>#DIV/0!</v>
      </c>
      <c r="L109" s="223" t="e">
        <f>L13/(AVERAGE(L69,K69))</f>
        <v>#DIV/0!</v>
      </c>
      <c r="M109" s="224"/>
      <c r="N109" s="223" t="e">
        <f>N13/(AVERAGE(N69,L69))</f>
        <v>#DIV/0!</v>
      </c>
      <c r="O109" s="223" t="e">
        <f>O13/(AVERAGE(O69,N69))</f>
        <v>#DIV/0!</v>
      </c>
      <c r="P109" s="222" t="e">
        <f>O109*(K109/J109)</f>
        <v>#DIV/0!</v>
      </c>
      <c r="Q109" s="222" t="e">
        <f>P109*(L109/K109)</f>
        <v>#DIV/0!</v>
      </c>
      <c r="R109" s="224"/>
      <c r="S109" s="222" t="e">
        <f>Q109*(N109/L109)</f>
        <v>#DIV/0!</v>
      </c>
      <c r="T109" s="222" t="e">
        <f>S109*(O109/N109)</f>
        <v>#DIV/0!</v>
      </c>
      <c r="U109" s="222" t="e">
        <f>T109*(P109/O109)</f>
        <v>#DIV/0!</v>
      </c>
      <c r="V109" s="222" t="e">
        <f>U109*(Q109/P109)</f>
        <v>#DIV/0!</v>
      </c>
      <c r="W109" s="224"/>
      <c r="X109" s="222" t="e">
        <f>V109*(S109/Q109)</f>
        <v>#DIV/0!</v>
      </c>
      <c r="Y109" s="222" t="e">
        <f>X109*(T109/S109)</f>
        <v>#DIV/0!</v>
      </c>
      <c r="Z109" s="222" t="e">
        <f>Y109*(U109/T109)</f>
        <v>#DIV/0!</v>
      </c>
      <c r="AA109" s="222" t="e">
        <f>Z109*(V109/U109)</f>
        <v>#DIV/0!</v>
      </c>
      <c r="AB109" s="224"/>
      <c r="AC109" s="222" t="e">
        <f>AA109*(X109/V109)</f>
        <v>#DIV/0!</v>
      </c>
      <c r="AD109" s="222" t="e">
        <f>AC109*(Y109/X109)</f>
        <v>#DIV/0!</v>
      </c>
      <c r="AE109" s="222" t="e">
        <f>AD109*(Z109/Y109)</f>
        <v>#DIV/0!</v>
      </c>
      <c r="AF109" s="222" t="e">
        <f>AE109*(AA109/Z109)</f>
        <v>#DIV/0!</v>
      </c>
      <c r="AG109" s="224"/>
      <c r="AH109" s="222" t="e">
        <f>AF109*(AC109/AA109)</f>
        <v>#DIV/0!</v>
      </c>
      <c r="AI109" s="222" t="e">
        <f>AH109*(AD109/AC109)</f>
        <v>#DIV/0!</v>
      </c>
      <c r="AJ109" s="222" t="e">
        <f>AI109*(AE109/AD109)</f>
        <v>#DIV/0!</v>
      </c>
      <c r="AK109" s="222" t="e">
        <f>AJ109*(AF109/AE109)</f>
        <v>#DIV/0!</v>
      </c>
      <c r="AL109" s="224"/>
      <c r="AM109" s="220"/>
      <c r="AN109" s="220"/>
      <c r="AO109" s="220"/>
      <c r="AP109" s="220"/>
      <c r="AQ109" s="220"/>
      <c r="AR109" s="220"/>
      <c r="AS109" s="220"/>
      <c r="AT109" s="220"/>
      <c r="AU109" s="220"/>
      <c r="AV109" s="220"/>
      <c r="AW109" s="220"/>
      <c r="AX109" s="220"/>
      <c r="AY109" s="220"/>
      <c r="AZ109" s="220"/>
      <c r="BA109" s="220"/>
      <c r="BB109" s="220"/>
      <c r="BC109" s="220"/>
      <c r="BD109" s="220"/>
    </row>
    <row r="110" spans="2:56" s="76" customFormat="1" outlineLevel="1" x14ac:dyDescent="0.3">
      <c r="B110" s="352" t="s">
        <v>178</v>
      </c>
      <c r="C110" s="382"/>
      <c r="D110" s="331"/>
      <c r="E110" s="284" t="e">
        <f t="shared" ref="E110" si="117">E105/E109</f>
        <v>#DIV/0!</v>
      </c>
      <c r="F110" s="284" t="e">
        <f t="shared" ref="F110" si="118">F105/F109</f>
        <v>#DIV/0!</v>
      </c>
      <c r="G110" s="284" t="e">
        <f t="shared" ref="G110" si="119">G105/G109</f>
        <v>#DIV/0!</v>
      </c>
      <c r="H110" s="224"/>
      <c r="I110" s="284" t="e">
        <f t="shared" ref="I110" si="120">I105/I109</f>
        <v>#DIV/0!</v>
      </c>
      <c r="J110" s="284" t="e">
        <f t="shared" ref="J110" si="121">J105/J109</f>
        <v>#DIV/0!</v>
      </c>
      <c r="K110" s="284" t="e">
        <f t="shared" ref="K110" si="122">K105/K109</f>
        <v>#DIV/0!</v>
      </c>
      <c r="L110" s="284" t="e">
        <f t="shared" ref="L110" si="123">L105/L109</f>
        <v>#DIV/0!</v>
      </c>
      <c r="M110" s="224"/>
      <c r="N110" s="284" t="e">
        <f t="shared" ref="N110:O110" si="124">N105/N109</f>
        <v>#DIV/0!</v>
      </c>
      <c r="O110" s="284" t="e">
        <f t="shared" si="124"/>
        <v>#DIV/0!</v>
      </c>
      <c r="P110" s="284" t="e">
        <f t="shared" ref="P110" si="125">P105/P109</f>
        <v>#DIV/0!</v>
      </c>
      <c r="Q110" s="284" t="e">
        <f t="shared" ref="Q110" si="126">Q105/Q109</f>
        <v>#DIV/0!</v>
      </c>
      <c r="R110" s="224"/>
      <c r="S110" s="284" t="e">
        <f t="shared" ref="S110" si="127">S105/S109</f>
        <v>#DIV/0!</v>
      </c>
      <c r="T110" s="284" t="e">
        <f t="shared" ref="T110" si="128">T105/T109</f>
        <v>#DIV/0!</v>
      </c>
      <c r="U110" s="284" t="e">
        <f t="shared" ref="U110" si="129">U105/U109</f>
        <v>#DIV/0!</v>
      </c>
      <c r="V110" s="284" t="e">
        <f t="shared" ref="V110" si="130">V105/V109</f>
        <v>#DIV/0!</v>
      </c>
      <c r="W110" s="224"/>
      <c r="X110" s="284" t="e">
        <f t="shared" ref="X110" si="131">X105/X109</f>
        <v>#DIV/0!</v>
      </c>
      <c r="Y110" s="284" t="e">
        <f t="shared" ref="Y110" si="132">Y105/Y109</f>
        <v>#DIV/0!</v>
      </c>
      <c r="Z110" s="284" t="e">
        <f t="shared" ref="Z110" si="133">Z105/Z109</f>
        <v>#DIV/0!</v>
      </c>
      <c r="AA110" s="284" t="e">
        <f t="shared" ref="AA110" si="134">AA105/AA109</f>
        <v>#DIV/0!</v>
      </c>
      <c r="AB110" s="224"/>
      <c r="AC110" s="284" t="e">
        <f t="shared" ref="AC110" si="135">AC105/AC109</f>
        <v>#DIV/0!</v>
      </c>
      <c r="AD110" s="284" t="e">
        <f t="shared" ref="AD110" si="136">AD105/AD109</f>
        <v>#DIV/0!</v>
      </c>
      <c r="AE110" s="284" t="e">
        <f t="shared" ref="AE110" si="137">AE105/AE109</f>
        <v>#DIV/0!</v>
      </c>
      <c r="AF110" s="284" t="e">
        <f t="shared" ref="AF110" si="138">AF105/AF109</f>
        <v>#DIV/0!</v>
      </c>
      <c r="AG110" s="224"/>
      <c r="AH110" s="284" t="e">
        <f t="shared" ref="AH110" si="139">AH105/AH109</f>
        <v>#DIV/0!</v>
      </c>
      <c r="AI110" s="284" t="e">
        <f t="shared" ref="AI110" si="140">AI105/AI109</f>
        <v>#DIV/0!</v>
      </c>
      <c r="AJ110" s="284" t="e">
        <f t="shared" ref="AJ110" si="141">AJ105/AJ109</f>
        <v>#DIV/0!</v>
      </c>
      <c r="AK110" s="284" t="e">
        <f t="shared" ref="AK110" si="142">AK105/AK109</f>
        <v>#DIV/0!</v>
      </c>
      <c r="AL110" s="224"/>
      <c r="AM110" s="263"/>
      <c r="AN110" s="263"/>
      <c r="AO110" s="263"/>
      <c r="AP110" s="263"/>
      <c r="AQ110" s="263"/>
      <c r="AR110" s="263"/>
      <c r="AS110" s="263"/>
      <c r="AT110" s="263"/>
      <c r="AU110" s="263"/>
      <c r="AV110" s="263"/>
      <c r="AW110" s="263"/>
      <c r="AX110" s="263"/>
      <c r="AY110" s="263"/>
      <c r="AZ110" s="263"/>
      <c r="BA110" s="263"/>
      <c r="BB110" s="263"/>
      <c r="BC110" s="263"/>
      <c r="BD110" s="263"/>
    </row>
    <row r="111" spans="2:56" s="76" customFormat="1" outlineLevel="1" x14ac:dyDescent="0.3">
      <c r="B111" s="352" t="s">
        <v>179</v>
      </c>
      <c r="C111" s="382"/>
      <c r="D111" s="333"/>
      <c r="E111" s="223" t="e">
        <f>E14/(AVERAGE(E83,D83))</f>
        <v>#DIV/0!</v>
      </c>
      <c r="F111" s="223" t="e">
        <f>F14/(AVERAGE(F83,E83))</f>
        <v>#DIV/0!</v>
      </c>
      <c r="G111" s="287" t="e">
        <f>G14/(AVERAGE(G83,F83))</f>
        <v>#DIV/0!</v>
      </c>
      <c r="H111" s="224"/>
      <c r="I111" s="287" t="e">
        <f>I14/(AVERAGE(I83,G83))</f>
        <v>#DIV/0!</v>
      </c>
      <c r="J111" s="223" t="e">
        <f>J14/(AVERAGE(J83,I83))</f>
        <v>#DIV/0!</v>
      </c>
      <c r="K111" s="223" t="e">
        <f>K14/(AVERAGE(K83,J83))</f>
        <v>#DIV/0!</v>
      </c>
      <c r="L111" s="223" t="e">
        <f>L14/(AVERAGE(L83,K83))</f>
        <v>#DIV/0!</v>
      </c>
      <c r="M111" s="224"/>
      <c r="N111" s="287" t="e">
        <f>N14/(AVERAGE(N83,L83))</f>
        <v>#DIV/0!</v>
      </c>
      <c r="O111" s="223" t="e">
        <f>O14/(AVERAGE(O83,N83))</f>
        <v>#DIV/0!</v>
      </c>
      <c r="P111" s="222" t="e">
        <f>O111*(K111/J111)</f>
        <v>#DIV/0!</v>
      </c>
      <c r="Q111" s="222" t="e">
        <f>P111*(L111/K111)</f>
        <v>#DIV/0!</v>
      </c>
      <c r="R111" s="224"/>
      <c r="S111" s="222" t="e">
        <f>Q111*(N111/L111)</f>
        <v>#DIV/0!</v>
      </c>
      <c r="T111" s="222" t="e">
        <f>S111*(O111/N111)</f>
        <v>#DIV/0!</v>
      </c>
      <c r="U111" s="222" t="e">
        <f>T111*(P111/O111)</f>
        <v>#DIV/0!</v>
      </c>
      <c r="V111" s="222" t="e">
        <f>U111*(Q111/P111)</f>
        <v>#DIV/0!</v>
      </c>
      <c r="W111" s="224"/>
      <c r="X111" s="222" t="e">
        <f>V111*(S111/Q111)</f>
        <v>#DIV/0!</v>
      </c>
      <c r="Y111" s="222" t="e">
        <f>X111*(T111/S111)</f>
        <v>#DIV/0!</v>
      </c>
      <c r="Z111" s="222" t="e">
        <f>Y111*(U111/T111)</f>
        <v>#DIV/0!</v>
      </c>
      <c r="AA111" s="222" t="e">
        <f>Z111*(V111/U111)</f>
        <v>#DIV/0!</v>
      </c>
      <c r="AB111" s="224"/>
      <c r="AC111" s="222" t="e">
        <f>AA111*(X111/V111)</f>
        <v>#DIV/0!</v>
      </c>
      <c r="AD111" s="222" t="e">
        <f>AC111*(Y111/X111)</f>
        <v>#DIV/0!</v>
      </c>
      <c r="AE111" s="222" t="e">
        <f>AD111*(Z111/Y111)</f>
        <v>#DIV/0!</v>
      </c>
      <c r="AF111" s="222" t="e">
        <f>AE111*(AA111/Z111)</f>
        <v>#DIV/0!</v>
      </c>
      <c r="AG111" s="224"/>
      <c r="AH111" s="222" t="e">
        <f>AF111*(AC111/AA111)</f>
        <v>#DIV/0!</v>
      </c>
      <c r="AI111" s="222" t="e">
        <f>AH111*(AD111/AC111)</f>
        <v>#DIV/0!</v>
      </c>
      <c r="AJ111" s="222" t="e">
        <f>AI111*(AE111/AD111)</f>
        <v>#DIV/0!</v>
      </c>
      <c r="AK111" s="222" t="e">
        <f>AJ111*(AF111/AE111)</f>
        <v>#DIV/0!</v>
      </c>
      <c r="AL111" s="224"/>
      <c r="AM111" s="263"/>
      <c r="AN111" s="263"/>
      <c r="AO111" s="263"/>
      <c r="AP111" s="263"/>
      <c r="AQ111" s="263"/>
      <c r="AR111" s="263"/>
      <c r="AS111" s="263"/>
      <c r="AT111" s="263"/>
      <c r="AU111" s="263"/>
      <c r="AV111" s="263"/>
      <c r="AW111" s="263"/>
      <c r="AX111" s="263"/>
      <c r="AY111" s="263"/>
      <c r="AZ111" s="263"/>
      <c r="BA111" s="263"/>
      <c r="BB111" s="263"/>
      <c r="BC111" s="263"/>
      <c r="BD111" s="263"/>
    </row>
    <row r="112" spans="2:56" outlineLevel="1" x14ac:dyDescent="0.3">
      <c r="B112" s="358" t="s">
        <v>42</v>
      </c>
      <c r="C112" s="383"/>
      <c r="D112" s="334"/>
      <c r="E112" s="127" t="e">
        <f t="shared" ref="E112" si="143">E105/E111</f>
        <v>#DIV/0!</v>
      </c>
      <c r="F112" s="127" t="e">
        <f t="shared" ref="F112" si="144">F105/F111</f>
        <v>#DIV/0!</v>
      </c>
      <c r="G112" s="127" t="e">
        <f t="shared" ref="G112" si="145">G105/G111</f>
        <v>#DIV/0!</v>
      </c>
      <c r="H112" s="225"/>
      <c r="I112" s="127" t="e">
        <f t="shared" ref="I112" si="146">I105/I111</f>
        <v>#DIV/0!</v>
      </c>
      <c r="J112" s="127" t="e">
        <f t="shared" ref="J112" si="147">J105/J111</f>
        <v>#DIV/0!</v>
      </c>
      <c r="K112" s="127" t="e">
        <f t="shared" ref="K112" si="148">K105/K111</f>
        <v>#DIV/0!</v>
      </c>
      <c r="L112" s="127" t="e">
        <f t="shared" ref="L112" si="149">L105/L111</f>
        <v>#DIV/0!</v>
      </c>
      <c r="M112" s="225"/>
      <c r="N112" s="127" t="e">
        <f t="shared" ref="N112:O112" si="150">N105/N111</f>
        <v>#DIV/0!</v>
      </c>
      <c r="O112" s="127" t="e">
        <f t="shared" si="150"/>
        <v>#DIV/0!</v>
      </c>
      <c r="P112" s="127" t="e">
        <f t="shared" ref="P112" si="151">P105/P111</f>
        <v>#DIV/0!</v>
      </c>
      <c r="Q112" s="127" t="e">
        <f t="shared" ref="Q112" si="152">Q105/Q111</f>
        <v>#DIV/0!</v>
      </c>
      <c r="R112" s="225"/>
      <c r="S112" s="127" t="e">
        <f t="shared" ref="S112" si="153">S105/S111</f>
        <v>#DIV/0!</v>
      </c>
      <c r="T112" s="127" t="e">
        <f t="shared" ref="T112" si="154">T105/T111</f>
        <v>#DIV/0!</v>
      </c>
      <c r="U112" s="127" t="e">
        <f t="shared" ref="U112" si="155">U105/U111</f>
        <v>#DIV/0!</v>
      </c>
      <c r="V112" s="127" t="e">
        <f t="shared" ref="V112" si="156">V105/V111</f>
        <v>#DIV/0!</v>
      </c>
      <c r="W112" s="225"/>
      <c r="X112" s="127" t="e">
        <f t="shared" ref="X112" si="157">X105/X111</f>
        <v>#DIV/0!</v>
      </c>
      <c r="Y112" s="127" t="e">
        <f t="shared" ref="Y112" si="158">Y105/Y111</f>
        <v>#DIV/0!</v>
      </c>
      <c r="Z112" s="127" t="e">
        <f t="shared" ref="Z112" si="159">Z105/Z111</f>
        <v>#DIV/0!</v>
      </c>
      <c r="AA112" s="127" t="e">
        <f t="shared" ref="AA112" si="160">AA105/AA111</f>
        <v>#DIV/0!</v>
      </c>
      <c r="AB112" s="225"/>
      <c r="AC112" s="127" t="e">
        <f t="shared" ref="AC112" si="161">AC105/AC111</f>
        <v>#DIV/0!</v>
      </c>
      <c r="AD112" s="127" t="e">
        <f t="shared" ref="AD112" si="162">AD105/AD111</f>
        <v>#DIV/0!</v>
      </c>
      <c r="AE112" s="127" t="e">
        <f t="shared" ref="AE112" si="163">AE105/AE111</f>
        <v>#DIV/0!</v>
      </c>
      <c r="AF112" s="127" t="e">
        <f t="shared" ref="AF112" si="164">AF105/AF111</f>
        <v>#DIV/0!</v>
      </c>
      <c r="AG112" s="225"/>
      <c r="AH112" s="127" t="e">
        <f t="shared" ref="AH112" si="165">AH105/AH111</f>
        <v>#DIV/0!</v>
      </c>
      <c r="AI112" s="127" t="e">
        <f t="shared" ref="AI112" si="166">AI105/AI111</f>
        <v>#DIV/0!</v>
      </c>
      <c r="AJ112" s="127" t="e">
        <f t="shared" ref="AJ112" si="167">AJ105/AJ111</f>
        <v>#DIV/0!</v>
      </c>
      <c r="AK112" s="127" t="e">
        <f t="shared" ref="AK112" si="168">AK105/AK111</f>
        <v>#DIV/0!</v>
      </c>
      <c r="AL112" s="225"/>
      <c r="AM112" s="220"/>
      <c r="AN112" s="220"/>
      <c r="AO112" s="220"/>
      <c r="AP112" s="220"/>
      <c r="AQ112" s="220"/>
      <c r="AR112" s="220"/>
      <c r="AS112" s="220"/>
      <c r="AT112" s="220"/>
      <c r="AU112" s="220"/>
      <c r="AV112" s="220"/>
      <c r="AW112" s="220"/>
      <c r="AX112" s="220"/>
      <c r="AY112" s="220"/>
      <c r="AZ112" s="220"/>
      <c r="BA112" s="220"/>
      <c r="BB112" s="220"/>
      <c r="BC112" s="220"/>
      <c r="BD112" s="220"/>
    </row>
    <row r="113" spans="2:56" s="76" customFormat="1" outlineLevel="1" x14ac:dyDescent="0.3">
      <c r="B113" s="352" t="s">
        <v>180</v>
      </c>
      <c r="C113" s="382"/>
      <c r="D113" s="64"/>
      <c r="E113" s="128" t="e">
        <f>E108+E110-E112</f>
        <v>#DIV/0!</v>
      </c>
      <c r="F113" s="128" t="e">
        <f>F108+F110-F112</f>
        <v>#DIV/0!</v>
      </c>
      <c r="G113" s="128" t="e">
        <f>G108+G110-G112</f>
        <v>#DIV/0!</v>
      </c>
      <c r="H113" s="288"/>
      <c r="I113" s="128" t="e">
        <f>I108+I110-I112</f>
        <v>#DIV/0!</v>
      </c>
      <c r="J113" s="128" t="e">
        <f>J108+J110-J112</f>
        <v>#DIV/0!</v>
      </c>
      <c r="K113" s="128" t="e">
        <f>K108+K110-K112</f>
        <v>#DIV/0!</v>
      </c>
      <c r="L113" s="128" t="e">
        <f>L108+L110-L112</f>
        <v>#DIV/0!</v>
      </c>
      <c r="M113" s="288"/>
      <c r="N113" s="128" t="e">
        <f>N108+N110-N112</f>
        <v>#DIV/0!</v>
      </c>
      <c r="O113" s="128" t="e">
        <f>O108+O110-O112</f>
        <v>#DIV/0!</v>
      </c>
      <c r="P113" s="128" t="e">
        <f>P108+P110-P112</f>
        <v>#DIV/0!</v>
      </c>
      <c r="Q113" s="128" t="e">
        <f>Q108+Q110-Q112</f>
        <v>#DIV/0!</v>
      </c>
      <c r="R113" s="288"/>
      <c r="S113" s="128" t="e">
        <f>S108+S110-S112</f>
        <v>#DIV/0!</v>
      </c>
      <c r="T113" s="128" t="e">
        <f>T108+T110-T112</f>
        <v>#DIV/0!</v>
      </c>
      <c r="U113" s="128" t="e">
        <f>U108+U110-U112</f>
        <v>#DIV/0!</v>
      </c>
      <c r="V113" s="128" t="e">
        <f>V108+V110-V112</f>
        <v>#DIV/0!</v>
      </c>
      <c r="W113" s="288"/>
      <c r="X113" s="128" t="e">
        <f>X108+X110-X112</f>
        <v>#DIV/0!</v>
      </c>
      <c r="Y113" s="128" t="e">
        <f>Y108+Y110-Y112</f>
        <v>#DIV/0!</v>
      </c>
      <c r="Z113" s="128" t="e">
        <f>Z108+Z110-Z112</f>
        <v>#DIV/0!</v>
      </c>
      <c r="AA113" s="128" t="e">
        <f>AA108+AA110-AA112</f>
        <v>#DIV/0!</v>
      </c>
      <c r="AB113" s="288"/>
      <c r="AC113" s="128" t="e">
        <f>AC108+AC110-AC112</f>
        <v>#DIV/0!</v>
      </c>
      <c r="AD113" s="128" t="e">
        <f>AD108+AD110-AD112</f>
        <v>#DIV/0!</v>
      </c>
      <c r="AE113" s="128" t="e">
        <f>AE108+AE110-AE112</f>
        <v>#DIV/0!</v>
      </c>
      <c r="AF113" s="128" t="e">
        <f>AF108+AF110-AF112</f>
        <v>#DIV/0!</v>
      </c>
      <c r="AG113" s="288"/>
      <c r="AH113" s="128" t="e">
        <f>AH108+AH110-AH112</f>
        <v>#DIV/0!</v>
      </c>
      <c r="AI113" s="128" t="e">
        <f>AI108+AI110-AI112</f>
        <v>#DIV/0!</v>
      </c>
      <c r="AJ113" s="128" t="e">
        <f>AJ108+AJ110-AJ112</f>
        <v>#DIV/0!</v>
      </c>
      <c r="AK113" s="128" t="e">
        <f>AK108+AK110-AK112</f>
        <v>#DIV/0!</v>
      </c>
      <c r="AL113" s="288"/>
      <c r="AM113" s="263"/>
      <c r="AN113" s="263"/>
      <c r="AO113" s="263"/>
      <c r="AP113" s="263"/>
      <c r="AQ113" s="263"/>
      <c r="AR113" s="263"/>
      <c r="AS113" s="263"/>
      <c r="AT113" s="263"/>
      <c r="AU113" s="263"/>
      <c r="AV113" s="263"/>
      <c r="AW113" s="263"/>
      <c r="AX113" s="263"/>
      <c r="AY113" s="263"/>
      <c r="AZ113" s="263"/>
      <c r="BA113" s="263"/>
      <c r="BB113" s="263"/>
      <c r="BC113" s="263"/>
      <c r="BD113" s="263"/>
    </row>
    <row r="114" spans="2:56" s="76" customFormat="1" outlineLevel="1" x14ac:dyDescent="0.3">
      <c r="B114" s="264" t="s">
        <v>193</v>
      </c>
      <c r="C114" s="207"/>
      <c r="D114" s="335"/>
      <c r="E114" s="267"/>
      <c r="F114" s="267"/>
      <c r="G114" s="267" t="e">
        <f>(+G88+G85)/(G13+F13+D13+E13)</f>
        <v>#DIV/0!</v>
      </c>
      <c r="H114" s="268"/>
      <c r="I114" s="267" t="e">
        <f>(+I88+I85)/(I13+E13+F13+G13)</f>
        <v>#DIV/0!</v>
      </c>
      <c r="J114" s="267" t="e">
        <f>(+J88+J85)/(J13+F13+G13+I13)</f>
        <v>#DIV/0!</v>
      </c>
      <c r="K114" s="267" t="e">
        <f>(+K88+K85)/(K13+G13+J13+I13)</f>
        <v>#DIV/0!</v>
      </c>
      <c r="L114" s="267" t="e">
        <f>(+L88+L85)/(L13+K13+I13+J13)</f>
        <v>#DIV/0!</v>
      </c>
      <c r="M114" s="268"/>
      <c r="N114" s="267" t="e">
        <f>(+N88+N85)/(N13+J13+K13+L13)</f>
        <v>#DIV/0!</v>
      </c>
      <c r="O114" s="267" t="e">
        <f>(+O88+O85)/(O13+K13+L13+N13)</f>
        <v>#DIV/0!</v>
      </c>
      <c r="P114" s="269"/>
      <c r="Q114" s="269"/>
      <c r="R114" s="270"/>
      <c r="S114" s="271"/>
      <c r="T114" s="271"/>
      <c r="U114" s="271"/>
      <c r="V114" s="271"/>
      <c r="W114" s="270"/>
      <c r="X114" s="271"/>
      <c r="Y114" s="271"/>
      <c r="Z114" s="271"/>
      <c r="AA114" s="271"/>
      <c r="AB114" s="270"/>
      <c r="AC114" s="271"/>
      <c r="AD114" s="271"/>
      <c r="AE114" s="271"/>
      <c r="AF114" s="271"/>
      <c r="AG114" s="270"/>
      <c r="AH114" s="271"/>
      <c r="AI114" s="271"/>
      <c r="AJ114" s="271"/>
      <c r="AK114" s="271"/>
      <c r="AL114" s="270"/>
      <c r="AM114" s="263"/>
      <c r="AN114" s="263"/>
      <c r="AO114" s="263"/>
      <c r="AP114" s="263"/>
      <c r="AQ114" s="263"/>
      <c r="AR114" s="263"/>
      <c r="AS114" s="263"/>
      <c r="AT114" s="263"/>
      <c r="AU114" s="263"/>
      <c r="AV114" s="263"/>
      <c r="AW114" s="263"/>
      <c r="AX114" s="263"/>
      <c r="AY114" s="263"/>
      <c r="AZ114" s="263"/>
      <c r="BA114" s="263"/>
      <c r="BB114" s="263"/>
      <c r="BC114" s="263"/>
      <c r="BD114" s="263"/>
    </row>
    <row r="115" spans="2:56" s="76" customFormat="1" outlineLevel="1" x14ac:dyDescent="0.3">
      <c r="B115" s="272" t="s">
        <v>173</v>
      </c>
      <c r="C115" s="328"/>
      <c r="D115" s="336" t="e">
        <f>D85/(D85+D88)</f>
        <v>#DIV/0!</v>
      </c>
      <c r="E115" s="273" t="e">
        <f>E85/(E85+E88)</f>
        <v>#DIV/0!</v>
      </c>
      <c r="F115" s="273" t="e">
        <f>F85/(F85+F88)</f>
        <v>#DIV/0!</v>
      </c>
      <c r="G115" s="273" t="e">
        <f>G85/(G85+G88)</f>
        <v>#DIV/0!</v>
      </c>
      <c r="H115" s="274"/>
      <c r="I115" s="273" t="e">
        <f>I85/(I85+I88)</f>
        <v>#DIV/0!</v>
      </c>
      <c r="J115" s="273" t="e">
        <f>J85/(J85+J88)</f>
        <v>#DIV/0!</v>
      </c>
      <c r="K115" s="273" t="e">
        <f>K85/(K85+K88)</f>
        <v>#DIV/0!</v>
      </c>
      <c r="L115" s="273" t="e">
        <f>L85/(L85+L88)</f>
        <v>#DIV/0!</v>
      </c>
      <c r="M115" s="274"/>
      <c r="N115" s="273" t="e">
        <f>N85/(N85+N88)</f>
        <v>#DIV/0!</v>
      </c>
      <c r="O115" s="273" t="e">
        <f>O85/(O85+O88)</f>
        <v>#DIV/0!</v>
      </c>
      <c r="P115" s="275"/>
      <c r="Q115" s="275"/>
      <c r="R115" s="276"/>
      <c r="S115" s="277"/>
      <c r="T115" s="277"/>
      <c r="U115" s="277"/>
      <c r="V115" s="277"/>
      <c r="W115" s="276"/>
      <c r="X115" s="277"/>
      <c r="Y115" s="277"/>
      <c r="Z115" s="277"/>
      <c r="AA115" s="277"/>
      <c r="AB115" s="276"/>
      <c r="AC115" s="277"/>
      <c r="AD115" s="277"/>
      <c r="AE115" s="277"/>
      <c r="AF115" s="277"/>
      <c r="AG115" s="276"/>
      <c r="AH115" s="277"/>
      <c r="AI115" s="277"/>
      <c r="AJ115" s="277"/>
      <c r="AK115" s="277"/>
      <c r="AL115" s="276"/>
      <c r="AM115" s="263"/>
      <c r="AN115" s="263"/>
      <c r="AO115" s="263"/>
      <c r="AP115" s="263"/>
      <c r="AQ115" s="263"/>
      <c r="AR115" s="263"/>
      <c r="AS115" s="263"/>
      <c r="AT115" s="263"/>
      <c r="AU115" s="263"/>
      <c r="AV115" s="263"/>
      <c r="AW115" s="263"/>
      <c r="AX115" s="263"/>
      <c r="AY115" s="263"/>
      <c r="AZ115" s="263"/>
      <c r="BA115" s="263"/>
      <c r="BB115" s="263"/>
      <c r="BC115" s="263"/>
      <c r="BD115" s="263"/>
    </row>
    <row r="116" spans="2:56" s="50" customFormat="1" outlineLevel="1" x14ac:dyDescent="0.3">
      <c r="B116" s="352" t="s">
        <v>194</v>
      </c>
      <c r="C116" s="382"/>
      <c r="D116" s="337"/>
      <c r="E116" s="261" t="e">
        <f>E127/((E76+E78+D76+D78)/2)</f>
        <v>#DIV/0!</v>
      </c>
      <c r="F116" s="260" t="e">
        <f>F127/((F76+F78+E76+E78)/2)</f>
        <v>#DIV/0!</v>
      </c>
      <c r="G116" s="260" t="e">
        <f>G127/((G76+G78+F76+F78)/2)</f>
        <v>#DIV/0!</v>
      </c>
      <c r="H116" s="167"/>
      <c r="I116" s="260" t="e">
        <f>I127/((I76+I78+G76+G78)/2)</f>
        <v>#DIV/0!</v>
      </c>
      <c r="J116" s="261" t="e">
        <f>J127/((J76+J78+I76+I78)/2)</f>
        <v>#DIV/0!</v>
      </c>
      <c r="K116" s="260" t="e">
        <f>K127/((K76+K78+J76+J78)/2)</f>
        <v>#DIV/0!</v>
      </c>
      <c r="L116" s="260" t="e">
        <f>L127/((L76+L78+K76+K78)/2)</f>
        <v>#DIV/0!</v>
      </c>
      <c r="M116" s="262"/>
      <c r="N116" s="260" t="e">
        <f>N127/((N76+N78+L76+L78)/2)</f>
        <v>#DIV/0!</v>
      </c>
      <c r="O116" s="261" t="e">
        <f>O127/((O76+O78+N76+N78)/2)</f>
        <v>#DIV/0!</v>
      </c>
      <c r="P116" s="230" t="e">
        <f>AVERAGE(O116,N116,L116,K116)</f>
        <v>#DIV/0!</v>
      </c>
      <c r="Q116" s="230" t="e">
        <f>AVERAGE(P116,O116,N116,L116)</f>
        <v>#DIV/0!</v>
      </c>
      <c r="R116" s="167"/>
      <c r="S116" s="230" t="e">
        <f>AVERAGE(Q116,P116,O116,N116)</f>
        <v>#DIV/0!</v>
      </c>
      <c r="T116" s="230" t="e">
        <f>AVERAGE(S116,Q116,P116,O116)</f>
        <v>#DIV/0!</v>
      </c>
      <c r="U116" s="230" t="e">
        <f>AVERAGE(T116,S116,Q116,P116)</f>
        <v>#DIV/0!</v>
      </c>
      <c r="V116" s="230" t="e">
        <f>AVERAGE(U116,T116,S116,Q116)</f>
        <v>#DIV/0!</v>
      </c>
      <c r="W116" s="167"/>
      <c r="X116" s="230" t="e">
        <f>AVERAGE(V116,U116,T116,S116)</f>
        <v>#DIV/0!</v>
      </c>
      <c r="Y116" s="230" t="e">
        <f>AVERAGE(X116,V116,U116,T116)</f>
        <v>#DIV/0!</v>
      </c>
      <c r="Z116" s="230" t="e">
        <f>AVERAGE(Y116,X116,V116,U116)</f>
        <v>#DIV/0!</v>
      </c>
      <c r="AA116" s="230" t="e">
        <f>AVERAGE(Z116,Y116,X116,V116)</f>
        <v>#DIV/0!</v>
      </c>
      <c r="AB116" s="167"/>
      <c r="AC116" s="230" t="e">
        <f>AVERAGE(AA116,Z116,Y116,X116)</f>
        <v>#DIV/0!</v>
      </c>
      <c r="AD116" s="230" t="e">
        <f>AVERAGE(AC116,AA116,Z116,Y116)</f>
        <v>#DIV/0!</v>
      </c>
      <c r="AE116" s="230" t="e">
        <f>AVERAGE(AD116,AC116,AA116,Z116)</f>
        <v>#DIV/0!</v>
      </c>
      <c r="AF116" s="230" t="e">
        <f>AVERAGE(AE116,AD116,AC116,AA116)</f>
        <v>#DIV/0!</v>
      </c>
      <c r="AG116" s="167"/>
      <c r="AH116" s="230" t="e">
        <f>AVERAGE(AF116,AE116,AD116,AC116)</f>
        <v>#DIV/0!</v>
      </c>
      <c r="AI116" s="230" t="e">
        <f>AVERAGE(AH116,AF116,AE116,AD116)</f>
        <v>#DIV/0!</v>
      </c>
      <c r="AJ116" s="230" t="e">
        <f>AVERAGE(AI116,AH116,AF116,AE116)</f>
        <v>#DIV/0!</v>
      </c>
      <c r="AK116" s="230" t="e">
        <f>AVERAGE(AJ116,AI116,AH116,AF116)</f>
        <v>#DIV/0!</v>
      </c>
      <c r="AL116" s="167"/>
    </row>
    <row r="117" spans="2:56" outlineLevel="1" x14ac:dyDescent="0.3">
      <c r="B117" s="352" t="s">
        <v>165</v>
      </c>
      <c r="C117" s="382"/>
      <c r="D117" s="338" t="e">
        <f>(D89+D86)/D98</f>
        <v>#DIV/0!</v>
      </c>
      <c r="E117" s="226" t="e">
        <f>(E89+E86)/E98</f>
        <v>#DIV/0!</v>
      </c>
      <c r="F117" s="226" t="e">
        <f>(F89+F86)/F98</f>
        <v>#DIV/0!</v>
      </c>
      <c r="G117" s="226" t="e">
        <f>(G89+G86)/G98</f>
        <v>#DIV/0!</v>
      </c>
      <c r="H117" s="225"/>
      <c r="I117" s="226" t="e">
        <f>(I89+I86)/I98</f>
        <v>#DIV/0!</v>
      </c>
      <c r="J117" s="226" t="e">
        <f>(J89+J86)/J98</f>
        <v>#DIV/0!</v>
      </c>
      <c r="K117" s="226" t="e">
        <f>(K89+K86)/K98</f>
        <v>#DIV/0!</v>
      </c>
      <c r="L117" s="226" t="e">
        <f>(L89+L86)/L98</f>
        <v>#DIV/0!</v>
      </c>
      <c r="M117" s="225"/>
      <c r="N117" s="226" t="e">
        <f>(N89+N86)/N98</f>
        <v>#DIV/0!</v>
      </c>
      <c r="O117" s="226" t="e">
        <f>(O89+O86)/O98</f>
        <v>#DIV/0!</v>
      </c>
      <c r="P117" s="230" t="e">
        <f>O117</f>
        <v>#DIV/0!</v>
      </c>
      <c r="Q117" s="230" t="e">
        <f>P117</f>
        <v>#DIV/0!</v>
      </c>
      <c r="R117" s="225"/>
      <c r="S117" s="230" t="e">
        <f>AVERAGE(Q117,P117,O117,N117)</f>
        <v>#DIV/0!</v>
      </c>
      <c r="T117" s="230" t="e">
        <f>AVERAGE(S117,Q117,P117,O117)</f>
        <v>#DIV/0!</v>
      </c>
      <c r="U117" s="230" t="e">
        <f>AVERAGE(T117,S117,Q117,P117)</f>
        <v>#DIV/0!</v>
      </c>
      <c r="V117" s="230" t="e">
        <f>AVERAGE(U117,T117,S117,Q117)</f>
        <v>#DIV/0!</v>
      </c>
      <c r="W117" s="225"/>
      <c r="X117" s="230" t="e">
        <f>AVERAGE(V117,U117,T117,S117)</f>
        <v>#DIV/0!</v>
      </c>
      <c r="Y117" s="230" t="e">
        <f>AVERAGE(X117,V117,U117,T117)</f>
        <v>#DIV/0!</v>
      </c>
      <c r="Z117" s="230" t="e">
        <f>AVERAGE(Y117,X117,V117,U117)</f>
        <v>#DIV/0!</v>
      </c>
      <c r="AA117" s="230" t="e">
        <f>AVERAGE(Z117,Y117,X117,V117)</f>
        <v>#DIV/0!</v>
      </c>
      <c r="AB117" s="225"/>
      <c r="AC117" s="230" t="e">
        <f>AVERAGE(AA117,Z117,Y117,X117)</f>
        <v>#DIV/0!</v>
      </c>
      <c r="AD117" s="230" t="e">
        <f>AVERAGE(AC117,AA117,Z117,Y117)</f>
        <v>#DIV/0!</v>
      </c>
      <c r="AE117" s="230" t="e">
        <f>AVERAGE(AD117,AC117,AA117,Z117)</f>
        <v>#DIV/0!</v>
      </c>
      <c r="AF117" s="230" t="e">
        <f>AVERAGE(AE117,AD117,AC117,AA117)</f>
        <v>#DIV/0!</v>
      </c>
      <c r="AG117" s="225"/>
      <c r="AH117" s="230" t="e">
        <f>AVERAGE(AF117,AE117,AD117,AC117)</f>
        <v>#DIV/0!</v>
      </c>
      <c r="AI117" s="230" t="e">
        <f>AVERAGE(AH117,AF117,AE117,AD117)</f>
        <v>#DIV/0!</v>
      </c>
      <c r="AJ117" s="230" t="e">
        <f>AVERAGE(AI117,AH117,AF117,AE117)</f>
        <v>#DIV/0!</v>
      </c>
      <c r="AK117" s="230" t="e">
        <f>AVERAGE(AJ117,AI117,AH117,AF117)</f>
        <v>#DIV/0!</v>
      </c>
      <c r="AL117" s="225"/>
      <c r="AM117" s="220"/>
      <c r="AN117" s="220"/>
      <c r="AO117" s="220"/>
      <c r="AP117" s="220"/>
      <c r="AQ117" s="220"/>
      <c r="AR117" s="220"/>
      <c r="AS117" s="220"/>
      <c r="AT117" s="220"/>
      <c r="AU117" s="220"/>
      <c r="AV117" s="220"/>
      <c r="AW117" s="220"/>
      <c r="AX117" s="220"/>
      <c r="AY117" s="220"/>
      <c r="AZ117" s="220"/>
      <c r="BA117" s="220"/>
      <c r="BB117" s="220"/>
      <c r="BC117" s="220"/>
      <c r="BD117" s="220"/>
    </row>
    <row r="118" spans="2:56" s="135" customFormat="1" outlineLevel="1" x14ac:dyDescent="0.3">
      <c r="B118" s="240" t="s">
        <v>187</v>
      </c>
      <c r="C118" s="241"/>
      <c r="D118" s="339"/>
      <c r="E118" s="226" t="e">
        <f>(E86+E89)/(D86+D89)-1</f>
        <v>#DIV/0!</v>
      </c>
      <c r="F118" s="226" t="e">
        <f>(F86+F89)/(E86+E89)-1</f>
        <v>#DIV/0!</v>
      </c>
      <c r="G118" s="226" t="e">
        <f>(G86+G89)/(F86+F89)-1</f>
        <v>#DIV/0!</v>
      </c>
      <c r="H118" s="225"/>
      <c r="I118" s="226" t="e">
        <f>(I86+I89)/(G86+G89)-1</f>
        <v>#DIV/0!</v>
      </c>
      <c r="J118" s="226" t="e">
        <f>(J86+J89)/(I86+I89)-1</f>
        <v>#DIV/0!</v>
      </c>
      <c r="K118" s="226" t="e">
        <f>(K86+K89)/(J86+J89)-1</f>
        <v>#DIV/0!</v>
      </c>
      <c r="L118" s="226" t="e">
        <f>(L86+L89)/(K86+K89)-1</f>
        <v>#DIV/0!</v>
      </c>
      <c r="M118" s="225"/>
      <c r="N118" s="226" t="e">
        <f>(N86+N89)/(L86+L89)-1</f>
        <v>#DIV/0!</v>
      </c>
      <c r="O118" s="226" t="e">
        <f>(O86+O89)/(N86+N89)-1</f>
        <v>#DIV/0!</v>
      </c>
      <c r="P118" s="226" t="e">
        <f>(P86+P89)/(O86+O89)-1</f>
        <v>#VALUE!</v>
      </c>
      <c r="Q118" s="226" t="e">
        <f>(Q86+Q89)/(P86+P89)-1</f>
        <v>#VALUE!</v>
      </c>
      <c r="R118" s="225"/>
      <c r="S118" s="226" t="e">
        <f>(S86+S89)/(Q86+Q89)-1</f>
        <v>#VALUE!</v>
      </c>
      <c r="T118" s="226" t="e">
        <f>(T86+T89)/(S86+S89)-1</f>
        <v>#VALUE!</v>
      </c>
      <c r="U118" s="226" t="e">
        <f>(U86+U89)/(T86+T89)-1</f>
        <v>#VALUE!</v>
      </c>
      <c r="V118" s="226" t="e">
        <f>(V86+V89)/(U86+U89)-1</f>
        <v>#VALUE!</v>
      </c>
      <c r="W118" s="225"/>
      <c r="X118" s="226" t="e">
        <f>(X86+X89)/(V86+V89)-1</f>
        <v>#VALUE!</v>
      </c>
      <c r="Y118" s="226" t="e">
        <f>(Y86+Y89)/(X86+X89)-1</f>
        <v>#VALUE!</v>
      </c>
      <c r="Z118" s="226" t="e">
        <f>(Z86+Z89)/(Y86+Y89)-1</f>
        <v>#VALUE!</v>
      </c>
      <c r="AA118" s="226" t="e">
        <f>(AA86+AA89)/(Z86+Z89)-1</f>
        <v>#VALUE!</v>
      </c>
      <c r="AB118" s="225"/>
      <c r="AC118" s="226" t="e">
        <f>(AC86+AC89)/(AA86+AA89)-1</f>
        <v>#VALUE!</v>
      </c>
      <c r="AD118" s="226" t="e">
        <f>(AD86+AD89)/(AC86+AC89)-1</f>
        <v>#VALUE!</v>
      </c>
      <c r="AE118" s="226" t="e">
        <f>(AE86+AE89)/(AD86+AD89)-1</f>
        <v>#VALUE!</v>
      </c>
      <c r="AF118" s="226" t="e">
        <f>(AF86+AF89)/(AE86+AE89)-1</f>
        <v>#VALUE!</v>
      </c>
      <c r="AG118" s="225"/>
      <c r="AH118" s="226" t="e">
        <f>(AH86+AH89)/(AF86+AF89)-1</f>
        <v>#VALUE!</v>
      </c>
      <c r="AI118" s="226" t="e">
        <f>(AI86+AI89)/(AH86+AH89)-1</f>
        <v>#VALUE!</v>
      </c>
      <c r="AJ118" s="226" t="e">
        <f>(AJ86+AJ89)/(AI86+AI89)-1</f>
        <v>#VALUE!</v>
      </c>
      <c r="AK118" s="226" t="e">
        <f>(AK86+AK89)/(AJ86+AJ89)-1</f>
        <v>#VALUE!</v>
      </c>
      <c r="AL118" s="225"/>
      <c r="AM118" s="220"/>
      <c r="AN118" s="220"/>
      <c r="AO118" s="220"/>
      <c r="AP118" s="220"/>
      <c r="AQ118" s="220"/>
      <c r="AR118" s="220"/>
      <c r="AS118" s="220"/>
      <c r="AT118" s="220"/>
      <c r="AU118" s="220"/>
      <c r="AV118" s="220"/>
      <c r="AW118" s="220"/>
      <c r="AX118" s="220"/>
      <c r="AY118" s="220"/>
      <c r="AZ118" s="220"/>
      <c r="BA118" s="220"/>
      <c r="BB118" s="220"/>
      <c r="BC118" s="220"/>
      <c r="BD118" s="220"/>
    </row>
    <row r="119" spans="2:56" s="124" customFormat="1" outlineLevel="1" x14ac:dyDescent="0.3">
      <c r="B119" s="214" t="s">
        <v>167</v>
      </c>
      <c r="C119" s="215"/>
      <c r="D119" s="228" t="e">
        <f>D86/(D86+D89)</f>
        <v>#DIV/0!</v>
      </c>
      <c r="E119" s="218" t="e">
        <f>E86/(E86+E89)</f>
        <v>#DIV/0!</v>
      </c>
      <c r="F119" s="218" t="e">
        <f>F86/(F86+F89)</f>
        <v>#DIV/0!</v>
      </c>
      <c r="G119" s="229" t="e">
        <f>G86/(G86+G89)</f>
        <v>#DIV/0!</v>
      </c>
      <c r="H119" s="55"/>
      <c r="I119" s="227" t="e">
        <f>I86/(I86+I89)</f>
        <v>#DIV/0!</v>
      </c>
      <c r="J119" s="218" t="e">
        <f>J86/(J86+J89)</f>
        <v>#DIV/0!</v>
      </c>
      <c r="K119" s="218" t="e">
        <f>K86/(K86+K89)</f>
        <v>#DIV/0!</v>
      </c>
      <c r="L119" s="229" t="e">
        <f>L86/(L86+L89)</f>
        <v>#DIV/0!</v>
      </c>
      <c r="M119" s="55"/>
      <c r="N119" s="227" t="e">
        <f>N86/(N86+N89)</f>
        <v>#DIV/0!</v>
      </c>
      <c r="O119" s="218" t="e">
        <f>O86/(O86+O89)</f>
        <v>#DIV/0!</v>
      </c>
      <c r="P119" s="231" t="e">
        <f>AVERAGE(O119,N119,L119,K119)</f>
        <v>#DIV/0!</v>
      </c>
      <c r="Q119" s="232" t="e">
        <f>AVERAGE(P119,O119,N119,L119)</f>
        <v>#DIV/0!</v>
      </c>
      <c r="R119" s="218"/>
      <c r="S119" s="257" t="e">
        <f>AVERAGE(Q119,P119,O119,N119)</f>
        <v>#DIV/0!</v>
      </c>
      <c r="T119" s="231" t="e">
        <f>AVERAGE(S119,Q119,P119,O119)</f>
        <v>#DIV/0!</v>
      </c>
      <c r="U119" s="231" t="e">
        <f>AVERAGE(T119,S119,Q119,P119)</f>
        <v>#DIV/0!</v>
      </c>
      <c r="V119" s="232" t="e">
        <f>AVERAGE(U119,T119,S119,Q119)</f>
        <v>#DIV/0!</v>
      </c>
      <c r="W119" s="218"/>
      <c r="X119" s="257" t="e">
        <f>AVERAGE(V119,U119,T119,S119)</f>
        <v>#DIV/0!</v>
      </c>
      <c r="Y119" s="231" t="e">
        <f>AVERAGE(X119,V119,U119,T119)</f>
        <v>#DIV/0!</v>
      </c>
      <c r="Z119" s="231" t="e">
        <f>AVERAGE(Y119,X119,V119,U119)</f>
        <v>#DIV/0!</v>
      </c>
      <c r="AA119" s="232" t="e">
        <f>AVERAGE(Z119,Y119,X119,V119)</f>
        <v>#DIV/0!</v>
      </c>
      <c r="AB119" s="218"/>
      <c r="AC119" s="257" t="e">
        <f>AVERAGE(AA119,Z119,Y119,X119)</f>
        <v>#DIV/0!</v>
      </c>
      <c r="AD119" s="231" t="e">
        <f>AVERAGE(AC119,AA119,Z119,Y119)</f>
        <v>#DIV/0!</v>
      </c>
      <c r="AE119" s="231" t="e">
        <f>AVERAGE(AD119,AC119,AA119,Z119)</f>
        <v>#DIV/0!</v>
      </c>
      <c r="AF119" s="232" t="e">
        <f>AVERAGE(AE119,AD119,AC119,AA119)</f>
        <v>#DIV/0!</v>
      </c>
      <c r="AG119" s="218"/>
      <c r="AH119" s="257" t="e">
        <f>AVERAGE(AF119,AE119,AD119,AC119)</f>
        <v>#DIV/0!</v>
      </c>
      <c r="AI119" s="231" t="e">
        <f>AVERAGE(AH119,AF119,AE119,AD119)</f>
        <v>#DIV/0!</v>
      </c>
      <c r="AJ119" s="231" t="e">
        <f>AVERAGE(AI119,AH119,AF119,AE119)</f>
        <v>#DIV/0!</v>
      </c>
      <c r="AK119" s="232" t="e">
        <f>AVERAGE(AJ119,AI119,AH119,AF119)</f>
        <v>#DIV/0!</v>
      </c>
      <c r="AL119" s="258"/>
    </row>
    <row r="120" spans="2:56" x14ac:dyDescent="0.3">
      <c r="B120" s="96"/>
      <c r="C120" s="97"/>
      <c r="D120" s="37"/>
      <c r="H120" s="194"/>
      <c r="M120" s="217"/>
      <c r="N120" s="217"/>
      <c r="O120" s="259"/>
    </row>
    <row r="121" spans="2:56" ht="15.6" x14ac:dyDescent="0.3">
      <c r="B121" s="348" t="s">
        <v>266</v>
      </c>
      <c r="C121" s="349"/>
      <c r="D121" s="112" t="s">
        <v>65</v>
      </c>
      <c r="E121" s="112" t="s">
        <v>66</v>
      </c>
      <c r="F121" s="112" t="s">
        <v>67</v>
      </c>
      <c r="G121" s="112" t="s">
        <v>69</v>
      </c>
      <c r="H121" s="112" t="s">
        <v>69</v>
      </c>
      <c r="I121" s="112" t="s">
        <v>70</v>
      </c>
      <c r="J121" s="112" t="s">
        <v>71</v>
      </c>
      <c r="K121" s="112" t="s">
        <v>72</v>
      </c>
      <c r="L121" s="112" t="s">
        <v>68</v>
      </c>
      <c r="M121" s="112" t="s">
        <v>68</v>
      </c>
      <c r="N121" s="112" t="s">
        <v>73</v>
      </c>
      <c r="O121" s="112" t="s">
        <v>74</v>
      </c>
      <c r="P121" s="138" t="s">
        <v>75</v>
      </c>
      <c r="Q121" s="138" t="s">
        <v>76</v>
      </c>
      <c r="R121" s="138" t="s">
        <v>76</v>
      </c>
      <c r="S121" s="138" t="s">
        <v>77</v>
      </c>
      <c r="T121" s="138" t="s">
        <v>78</v>
      </c>
      <c r="U121" s="138" t="s">
        <v>79</v>
      </c>
      <c r="V121" s="138" t="s">
        <v>80</v>
      </c>
      <c r="W121" s="138" t="s">
        <v>80</v>
      </c>
      <c r="X121" s="138" t="s">
        <v>81</v>
      </c>
      <c r="Y121" s="138" t="s">
        <v>82</v>
      </c>
      <c r="Z121" s="138" t="s">
        <v>83</v>
      </c>
      <c r="AA121" s="138" t="s">
        <v>145</v>
      </c>
      <c r="AB121" s="138" t="s">
        <v>145</v>
      </c>
      <c r="AC121" s="138" t="s">
        <v>146</v>
      </c>
      <c r="AD121" s="138" t="s">
        <v>147</v>
      </c>
      <c r="AE121" s="138" t="s">
        <v>148</v>
      </c>
      <c r="AF121" s="138" t="s">
        <v>154</v>
      </c>
      <c r="AG121" s="138" t="s">
        <v>154</v>
      </c>
      <c r="AH121" s="138" t="s">
        <v>155</v>
      </c>
      <c r="AI121" s="138" t="s">
        <v>156</v>
      </c>
      <c r="AJ121" s="138" t="s">
        <v>157</v>
      </c>
      <c r="AK121" s="138" t="s">
        <v>259</v>
      </c>
      <c r="AL121" s="139" t="s">
        <v>259</v>
      </c>
    </row>
    <row r="122" spans="2:56" ht="16.2" x14ac:dyDescent="0.45">
      <c r="B122" s="234" t="s">
        <v>6</v>
      </c>
      <c r="C122" s="235"/>
      <c r="D122" s="113" t="s">
        <v>229</v>
      </c>
      <c r="E122" s="113" t="s">
        <v>230</v>
      </c>
      <c r="F122" s="113" t="s">
        <v>231</v>
      </c>
      <c r="G122" s="113" t="s">
        <v>232</v>
      </c>
      <c r="H122" s="113" t="s">
        <v>233</v>
      </c>
      <c r="I122" s="113" t="s">
        <v>234</v>
      </c>
      <c r="J122" s="113" t="s">
        <v>235</v>
      </c>
      <c r="K122" s="113" t="s">
        <v>236</v>
      </c>
      <c r="L122" s="113" t="s">
        <v>237</v>
      </c>
      <c r="M122" s="113" t="s">
        <v>238</v>
      </c>
      <c r="N122" s="113" t="s">
        <v>239</v>
      </c>
      <c r="O122" s="113" t="s">
        <v>240</v>
      </c>
      <c r="P122" s="140" t="s">
        <v>241</v>
      </c>
      <c r="Q122" s="140" t="s">
        <v>242</v>
      </c>
      <c r="R122" s="140" t="s">
        <v>243</v>
      </c>
      <c r="S122" s="140" t="s">
        <v>244</v>
      </c>
      <c r="T122" s="140" t="s">
        <v>245</v>
      </c>
      <c r="U122" s="140" t="s">
        <v>246</v>
      </c>
      <c r="V122" s="140" t="s">
        <v>247</v>
      </c>
      <c r="W122" s="140" t="s">
        <v>248</v>
      </c>
      <c r="X122" s="140" t="s">
        <v>249</v>
      </c>
      <c r="Y122" s="140" t="s">
        <v>250</v>
      </c>
      <c r="Z122" s="140" t="s">
        <v>251</v>
      </c>
      <c r="AA122" s="140" t="s">
        <v>252</v>
      </c>
      <c r="AB122" s="140" t="s">
        <v>253</v>
      </c>
      <c r="AC122" s="140" t="s">
        <v>254</v>
      </c>
      <c r="AD122" s="140" t="s">
        <v>255</v>
      </c>
      <c r="AE122" s="140" t="s">
        <v>256</v>
      </c>
      <c r="AF122" s="140" t="s">
        <v>257</v>
      </c>
      <c r="AG122" s="140" t="s">
        <v>258</v>
      </c>
      <c r="AH122" s="140" t="s">
        <v>260</v>
      </c>
      <c r="AI122" s="140" t="s">
        <v>261</v>
      </c>
      <c r="AJ122" s="140" t="s">
        <v>262</v>
      </c>
      <c r="AK122" s="140" t="s">
        <v>263</v>
      </c>
      <c r="AL122" s="141" t="s">
        <v>264</v>
      </c>
    </row>
    <row r="123" spans="2:56" outlineLevel="1" x14ac:dyDescent="0.3">
      <c r="B123" s="360" t="s">
        <v>22</v>
      </c>
      <c r="C123" s="384"/>
      <c r="D123" s="20"/>
      <c r="E123" s="22"/>
      <c r="F123" s="18"/>
      <c r="G123" s="18"/>
      <c r="H123" s="23"/>
      <c r="I123" s="20"/>
      <c r="J123" s="22"/>
      <c r="K123" s="18"/>
      <c r="L123" s="18"/>
      <c r="M123" s="23"/>
      <c r="N123" s="20"/>
      <c r="O123" s="22"/>
      <c r="P123" s="18"/>
      <c r="Q123" s="18"/>
      <c r="R123" s="23"/>
      <c r="S123" s="20"/>
      <c r="T123" s="22"/>
      <c r="U123" s="18"/>
      <c r="V123" s="18"/>
      <c r="W123" s="23"/>
      <c r="X123" s="20"/>
      <c r="Y123" s="22"/>
      <c r="Z123" s="18"/>
      <c r="AA123" s="18"/>
      <c r="AB123" s="23"/>
      <c r="AC123" s="20"/>
      <c r="AD123" s="22"/>
      <c r="AE123" s="18"/>
      <c r="AF123" s="18"/>
      <c r="AG123" s="23"/>
      <c r="AH123" s="20"/>
      <c r="AI123" s="22"/>
      <c r="AJ123" s="18"/>
      <c r="AK123" s="18"/>
      <c r="AL123" s="23"/>
    </row>
    <row r="124" spans="2:56" outlineLevel="1" x14ac:dyDescent="0.3">
      <c r="B124" s="352" t="s">
        <v>23</v>
      </c>
      <c r="C124" s="382"/>
      <c r="D124" s="33">
        <f t="shared" ref="D124:AL124" si="169">D26</f>
        <v>0</v>
      </c>
      <c r="E124" s="5">
        <f t="shared" si="169"/>
        <v>0</v>
      </c>
      <c r="F124" s="5">
        <f t="shared" si="169"/>
        <v>0</v>
      </c>
      <c r="G124" s="5">
        <f t="shared" si="169"/>
        <v>0</v>
      </c>
      <c r="H124" s="4">
        <f t="shared" si="169"/>
        <v>0</v>
      </c>
      <c r="I124" s="33">
        <f t="shared" si="169"/>
        <v>0</v>
      </c>
      <c r="J124" s="5">
        <f t="shared" si="169"/>
        <v>0</v>
      </c>
      <c r="K124" s="5">
        <f t="shared" si="169"/>
        <v>0</v>
      </c>
      <c r="L124" s="5">
        <f t="shared" si="169"/>
        <v>0</v>
      </c>
      <c r="M124" s="4">
        <f t="shared" si="169"/>
        <v>0</v>
      </c>
      <c r="N124" s="33">
        <f t="shared" si="169"/>
        <v>0</v>
      </c>
      <c r="O124" s="5">
        <f t="shared" si="169"/>
        <v>0</v>
      </c>
      <c r="P124" s="5" t="e">
        <f t="shared" si="169"/>
        <v>#VALUE!</v>
      </c>
      <c r="Q124" s="5" t="e">
        <f t="shared" si="169"/>
        <v>#DIV/0!</v>
      </c>
      <c r="R124" s="4" t="e">
        <f t="shared" si="169"/>
        <v>#VALUE!</v>
      </c>
      <c r="S124" s="33" t="e">
        <f t="shared" si="169"/>
        <v>#DIV/0!</v>
      </c>
      <c r="T124" s="5" t="e">
        <f t="shared" si="169"/>
        <v>#DIV/0!</v>
      </c>
      <c r="U124" s="5" t="e">
        <f t="shared" si="169"/>
        <v>#DIV/0!</v>
      </c>
      <c r="V124" s="5" t="e">
        <f t="shared" si="169"/>
        <v>#DIV/0!</v>
      </c>
      <c r="W124" s="4" t="e">
        <f t="shared" si="169"/>
        <v>#DIV/0!</v>
      </c>
      <c r="X124" s="33" t="e">
        <f t="shared" si="169"/>
        <v>#DIV/0!</v>
      </c>
      <c r="Y124" s="5" t="e">
        <f t="shared" si="169"/>
        <v>#DIV/0!</v>
      </c>
      <c r="Z124" s="5" t="e">
        <f t="shared" si="169"/>
        <v>#DIV/0!</v>
      </c>
      <c r="AA124" s="5" t="e">
        <f t="shared" si="169"/>
        <v>#DIV/0!</v>
      </c>
      <c r="AB124" s="4" t="e">
        <f t="shared" si="169"/>
        <v>#DIV/0!</v>
      </c>
      <c r="AC124" s="33" t="e">
        <f t="shared" si="169"/>
        <v>#DIV/0!</v>
      </c>
      <c r="AD124" s="5" t="e">
        <f t="shared" si="169"/>
        <v>#DIV/0!</v>
      </c>
      <c r="AE124" s="5" t="e">
        <f t="shared" si="169"/>
        <v>#DIV/0!</v>
      </c>
      <c r="AF124" s="5" t="e">
        <f t="shared" si="169"/>
        <v>#DIV/0!</v>
      </c>
      <c r="AG124" s="4" t="e">
        <f t="shared" si="169"/>
        <v>#DIV/0!</v>
      </c>
      <c r="AH124" s="33" t="e">
        <f t="shared" si="169"/>
        <v>#DIV/0!</v>
      </c>
      <c r="AI124" s="5" t="e">
        <f t="shared" si="169"/>
        <v>#DIV/0!</v>
      </c>
      <c r="AJ124" s="5" t="e">
        <f t="shared" si="169"/>
        <v>#DIV/0!</v>
      </c>
      <c r="AK124" s="5" t="e">
        <f t="shared" si="169"/>
        <v>#DIV/0!</v>
      </c>
      <c r="AL124" s="4" t="e">
        <f t="shared" si="169"/>
        <v>#DIV/0!</v>
      </c>
    </row>
    <row r="125" spans="2:56" s="135" customFormat="1" outlineLevel="1" x14ac:dyDescent="0.3">
      <c r="B125" s="352" t="s">
        <v>169</v>
      </c>
      <c r="C125" s="382"/>
      <c r="D125" s="33"/>
      <c r="E125" s="5"/>
      <c r="F125" s="5"/>
      <c r="G125" s="5"/>
      <c r="H125" s="4">
        <f t="shared" ref="H125:H126" si="170">SUM(D125:G125)</f>
        <v>0</v>
      </c>
      <c r="I125" s="33"/>
      <c r="J125" s="5"/>
      <c r="K125" s="5"/>
      <c r="L125" s="5"/>
      <c r="M125" s="4">
        <f>SUM(I125:L125)</f>
        <v>0</v>
      </c>
      <c r="N125" s="33"/>
      <c r="O125" s="5"/>
      <c r="P125" s="5"/>
      <c r="Q125" s="5"/>
      <c r="R125" s="4">
        <f>SUM(N125:Q125)</f>
        <v>0</v>
      </c>
      <c r="S125" s="33"/>
      <c r="T125" s="5"/>
      <c r="U125" s="5"/>
      <c r="V125" s="5"/>
      <c r="W125" s="4">
        <f>SUM(S125:V125)</f>
        <v>0</v>
      </c>
      <c r="X125" s="33"/>
      <c r="Y125" s="5"/>
      <c r="Z125" s="5"/>
      <c r="AA125" s="5"/>
      <c r="AB125" s="4">
        <f>SUM(X125:AA125)</f>
        <v>0</v>
      </c>
      <c r="AC125" s="33"/>
      <c r="AD125" s="5"/>
      <c r="AE125" s="5"/>
      <c r="AF125" s="5"/>
      <c r="AG125" s="4">
        <f>SUM(AC125:AF125)</f>
        <v>0</v>
      </c>
      <c r="AH125" s="33"/>
      <c r="AI125" s="5"/>
      <c r="AJ125" s="5"/>
      <c r="AK125" s="5"/>
      <c r="AL125" s="4">
        <f>SUM(AH125:AK125)</f>
        <v>0</v>
      </c>
    </row>
    <row r="126" spans="2:56" s="135" customFormat="1" ht="16.2" outlineLevel="1" x14ac:dyDescent="0.45">
      <c r="B126" s="233" t="s">
        <v>172</v>
      </c>
      <c r="C126" s="320"/>
      <c r="D126" s="32"/>
      <c r="E126" s="8"/>
      <c r="F126" s="8"/>
      <c r="G126" s="8"/>
      <c r="H126" s="7">
        <f t="shared" si="170"/>
        <v>0</v>
      </c>
      <c r="I126" s="32"/>
      <c r="J126" s="8"/>
      <c r="K126" s="8"/>
      <c r="L126" s="8"/>
      <c r="M126" s="7"/>
      <c r="N126" s="32"/>
      <c r="O126" s="8"/>
      <c r="P126" s="8"/>
      <c r="Q126" s="8"/>
      <c r="R126" s="7"/>
      <c r="S126" s="32"/>
      <c r="T126" s="8"/>
      <c r="U126" s="8"/>
      <c r="V126" s="8"/>
      <c r="W126" s="7"/>
      <c r="X126" s="32"/>
      <c r="Y126" s="8"/>
      <c r="Z126" s="8"/>
      <c r="AA126" s="8"/>
      <c r="AB126" s="7"/>
      <c r="AC126" s="32"/>
      <c r="AD126" s="8"/>
      <c r="AE126" s="8"/>
      <c r="AF126" s="8"/>
      <c r="AG126" s="7"/>
      <c r="AH126" s="32"/>
      <c r="AI126" s="8"/>
      <c r="AJ126" s="8"/>
      <c r="AK126" s="8"/>
      <c r="AL126" s="7"/>
    </row>
    <row r="127" spans="2:56" s="136" customFormat="1" outlineLevel="1" x14ac:dyDescent="0.3">
      <c r="B127" s="354" t="s">
        <v>168</v>
      </c>
      <c r="C127" s="385"/>
      <c r="D127" s="86">
        <f>SUM(D125:D126)</f>
        <v>0</v>
      </c>
      <c r="E127" s="84">
        <f t="shared" ref="E127:G127" si="171">SUM(E125:E126)</f>
        <v>0</v>
      </c>
      <c r="F127" s="84">
        <f t="shared" si="171"/>
        <v>0</v>
      </c>
      <c r="G127" s="84">
        <f t="shared" si="171"/>
        <v>0</v>
      </c>
      <c r="H127" s="9">
        <f>SUM(D127:G127)</f>
        <v>0</v>
      </c>
      <c r="I127" s="86">
        <f t="shared" ref="I127:L127" si="172">SUM(I125:I126)</f>
        <v>0</v>
      </c>
      <c r="J127" s="84">
        <f t="shared" si="172"/>
        <v>0</v>
      </c>
      <c r="K127" s="84">
        <f t="shared" si="172"/>
        <v>0</v>
      </c>
      <c r="L127" s="84">
        <f t="shared" si="172"/>
        <v>0</v>
      </c>
      <c r="M127" s="9">
        <f t="shared" ref="M127:M139" si="173">SUM(I127:L127)</f>
        <v>0</v>
      </c>
      <c r="N127" s="86">
        <f t="shared" ref="N127" si="174">SUM(N125:N126)</f>
        <v>0</v>
      </c>
      <c r="O127" s="84">
        <f t="shared" ref="O127" si="175">SUM(O125:O126)</f>
        <v>0</v>
      </c>
      <c r="P127" s="84">
        <f t="shared" ref="P127" si="176">SUM(P125:P126)</f>
        <v>0</v>
      </c>
      <c r="Q127" s="84">
        <f t="shared" ref="Q127" si="177">SUM(Q125:Q126)</f>
        <v>0</v>
      </c>
      <c r="R127" s="9">
        <f t="shared" ref="R127" si="178">SUM(N127:Q127)</f>
        <v>0</v>
      </c>
      <c r="S127" s="86">
        <f t="shared" ref="S127" si="179">SUM(S125:S126)</f>
        <v>0</v>
      </c>
      <c r="T127" s="84">
        <f t="shared" ref="T127" si="180">SUM(T125:T126)</f>
        <v>0</v>
      </c>
      <c r="U127" s="84">
        <f t="shared" ref="U127" si="181">SUM(U125:U126)</f>
        <v>0</v>
      </c>
      <c r="V127" s="84">
        <f t="shared" ref="V127" si="182">SUM(V125:V126)</f>
        <v>0</v>
      </c>
      <c r="W127" s="9">
        <f t="shared" ref="W127" si="183">SUM(S127:V127)</f>
        <v>0</v>
      </c>
      <c r="X127" s="86">
        <f t="shared" ref="X127" si="184">SUM(X125:X126)</f>
        <v>0</v>
      </c>
      <c r="Y127" s="84">
        <f t="shared" ref="Y127" si="185">SUM(Y125:Y126)</f>
        <v>0</v>
      </c>
      <c r="Z127" s="84">
        <f t="shared" ref="Z127" si="186">SUM(Z125:Z126)</f>
        <v>0</v>
      </c>
      <c r="AA127" s="84">
        <f t="shared" ref="AA127" si="187">SUM(AA125:AA126)</f>
        <v>0</v>
      </c>
      <c r="AB127" s="9">
        <f t="shared" ref="AB127" si="188">SUM(X127:AA127)</f>
        <v>0</v>
      </c>
      <c r="AC127" s="86">
        <f t="shared" ref="AC127" si="189">SUM(AC125:AC126)</f>
        <v>0</v>
      </c>
      <c r="AD127" s="84">
        <f t="shared" ref="AD127" si="190">SUM(AD125:AD126)</f>
        <v>0</v>
      </c>
      <c r="AE127" s="84">
        <f t="shared" ref="AE127" si="191">SUM(AE125:AE126)</f>
        <v>0</v>
      </c>
      <c r="AF127" s="84">
        <f t="shared" ref="AF127" si="192">SUM(AF125:AF126)</f>
        <v>0</v>
      </c>
      <c r="AG127" s="9">
        <f t="shared" ref="AG127" si="193">SUM(AC127:AF127)</f>
        <v>0</v>
      </c>
      <c r="AH127" s="86">
        <f t="shared" ref="AH127" si="194">SUM(AH125:AH126)</f>
        <v>0</v>
      </c>
      <c r="AI127" s="84">
        <f t="shared" ref="AI127" si="195">SUM(AI125:AI126)</f>
        <v>0</v>
      </c>
      <c r="AJ127" s="84">
        <f t="shared" ref="AJ127" si="196">SUM(AJ125:AJ126)</f>
        <v>0</v>
      </c>
      <c r="AK127" s="84">
        <f t="shared" ref="AK127" si="197">SUM(AK125:AK126)</f>
        <v>0</v>
      </c>
      <c r="AL127" s="9">
        <f t="shared" ref="AL127" si="198">SUM(AH127:AK127)</f>
        <v>0</v>
      </c>
    </row>
    <row r="128" spans="2:56" outlineLevel="1" x14ac:dyDescent="0.3">
      <c r="B128" s="352" t="s">
        <v>100</v>
      </c>
      <c r="C128" s="382"/>
      <c r="D128" s="33"/>
      <c r="E128" s="5"/>
      <c r="F128" s="5"/>
      <c r="G128" s="5"/>
      <c r="H128" s="4">
        <f>SUM(D128:G128)</f>
        <v>0</v>
      </c>
      <c r="I128" s="33"/>
      <c r="J128" s="5"/>
      <c r="K128" s="5"/>
      <c r="L128" s="5"/>
      <c r="M128" s="4">
        <f t="shared" si="173"/>
        <v>0</v>
      </c>
      <c r="N128" s="33"/>
      <c r="O128" s="5"/>
      <c r="P128" s="5" t="e">
        <f>P13*P179</f>
        <v>#VALUE!</v>
      </c>
      <c r="Q128" s="5">
        <f>Q13*Q179</f>
        <v>0</v>
      </c>
      <c r="R128" s="4" t="e">
        <f t="shared" ref="R128:R130" si="199">SUM(N128:Q128)</f>
        <v>#VALUE!</v>
      </c>
      <c r="S128" s="33">
        <f>S13*S179</f>
        <v>0</v>
      </c>
      <c r="T128" s="5">
        <f>T13*T179</f>
        <v>0</v>
      </c>
      <c r="U128" s="5">
        <f>U13*U179</f>
        <v>0</v>
      </c>
      <c r="V128" s="5">
        <f>V13*V179</f>
        <v>0</v>
      </c>
      <c r="W128" s="4">
        <f t="shared" ref="W128:W139" si="200">SUM(S128:V128)</f>
        <v>0</v>
      </c>
      <c r="X128" s="33">
        <f>X13*X179</f>
        <v>0</v>
      </c>
      <c r="Y128" s="5">
        <f>Y13*Y179</f>
        <v>0</v>
      </c>
      <c r="Z128" s="5">
        <f>Z13*Z179</f>
        <v>0</v>
      </c>
      <c r="AA128" s="5">
        <f>AA13*AA179</f>
        <v>0</v>
      </c>
      <c r="AB128" s="4">
        <f t="shared" ref="AB128:AB139" si="201">SUM(X128:AA128)</f>
        <v>0</v>
      </c>
      <c r="AC128" s="33">
        <f>AC13*AC179</f>
        <v>0</v>
      </c>
      <c r="AD128" s="5">
        <f>AD13*AD179</f>
        <v>0</v>
      </c>
      <c r="AE128" s="5">
        <f>AE13*AE179</f>
        <v>0</v>
      </c>
      <c r="AF128" s="5">
        <f>AF13*AF179</f>
        <v>0</v>
      </c>
      <c r="AG128" s="4">
        <f>SUM(AC128:AF128)</f>
        <v>0</v>
      </c>
      <c r="AH128" s="33">
        <f>AH13*AH179</f>
        <v>0</v>
      </c>
      <c r="AI128" s="5">
        <f>AI13*AI179</f>
        <v>0</v>
      </c>
      <c r="AJ128" s="5">
        <f>AJ13*AJ179</f>
        <v>0</v>
      </c>
      <c r="AK128" s="5">
        <f>AK13*AK179</f>
        <v>0</v>
      </c>
      <c r="AL128" s="4">
        <f>SUM(AH128:AK128)</f>
        <v>0</v>
      </c>
    </row>
    <row r="129" spans="2:38" outlineLevel="1" x14ac:dyDescent="0.3">
      <c r="B129" s="352" t="s">
        <v>24</v>
      </c>
      <c r="C129" s="382"/>
      <c r="D129" s="33"/>
      <c r="E129" s="5"/>
      <c r="F129" s="5"/>
      <c r="G129" s="5"/>
      <c r="H129" s="4">
        <f>SUM(D129:G129)</f>
        <v>0</v>
      </c>
      <c r="I129" s="33"/>
      <c r="J129" s="5"/>
      <c r="K129" s="5"/>
      <c r="L129" s="5"/>
      <c r="M129" s="4">
        <f>SUM(I129:L129)</f>
        <v>0</v>
      </c>
      <c r="N129" s="33"/>
      <c r="O129" s="5"/>
      <c r="P129" s="5"/>
      <c r="Q129" s="5"/>
      <c r="R129" s="4">
        <f t="shared" si="199"/>
        <v>0</v>
      </c>
      <c r="S129" s="33"/>
      <c r="T129" s="5"/>
      <c r="U129" s="5"/>
      <c r="V129" s="5"/>
      <c r="W129" s="4">
        <f>SUM(S129:V129)</f>
        <v>0</v>
      </c>
      <c r="X129" s="33"/>
      <c r="Y129" s="5"/>
      <c r="Z129" s="5"/>
      <c r="AA129" s="5"/>
      <c r="AB129" s="4">
        <f>SUM(X129:AA129)</f>
        <v>0</v>
      </c>
      <c r="AC129" s="33"/>
      <c r="AD129" s="5"/>
      <c r="AE129" s="5"/>
      <c r="AF129" s="5"/>
      <c r="AG129" s="4">
        <f>SUM(AC129:AF129)</f>
        <v>0</v>
      </c>
      <c r="AH129" s="33"/>
      <c r="AI129" s="5"/>
      <c r="AJ129" s="5"/>
      <c r="AK129" s="5"/>
      <c r="AL129" s="4">
        <f>SUM(AH129:AK129)</f>
        <v>0</v>
      </c>
    </row>
    <row r="130" spans="2:38" outlineLevel="1" x14ac:dyDescent="0.3">
      <c r="B130" s="352" t="s">
        <v>25</v>
      </c>
      <c r="C130" s="382"/>
      <c r="D130" s="33"/>
      <c r="E130" s="5"/>
      <c r="F130" s="5"/>
      <c r="G130" s="5"/>
      <c r="H130" s="4">
        <f>SUM(D130:G130)</f>
        <v>0</v>
      </c>
      <c r="I130" s="33"/>
      <c r="J130" s="5"/>
      <c r="K130" s="5"/>
      <c r="L130" s="5"/>
      <c r="M130" s="4">
        <f t="shared" si="173"/>
        <v>0</v>
      </c>
      <c r="N130" s="33"/>
      <c r="O130" s="5"/>
      <c r="P130" s="5"/>
      <c r="Q130" s="5"/>
      <c r="R130" s="4">
        <f t="shared" si="199"/>
        <v>0</v>
      </c>
      <c r="S130" s="33"/>
      <c r="T130" s="5"/>
      <c r="U130" s="5"/>
      <c r="V130" s="5"/>
      <c r="W130" s="4">
        <f t="shared" si="200"/>
        <v>0</v>
      </c>
      <c r="X130" s="33"/>
      <c r="Y130" s="5"/>
      <c r="Z130" s="5"/>
      <c r="AA130" s="5"/>
      <c r="AB130" s="4">
        <f t="shared" si="201"/>
        <v>0</v>
      </c>
      <c r="AC130" s="33"/>
      <c r="AD130" s="5"/>
      <c r="AE130" s="5"/>
      <c r="AF130" s="5"/>
      <c r="AG130" s="4">
        <f>SUM(AC130:AF130)</f>
        <v>0</v>
      </c>
      <c r="AH130" s="33"/>
      <c r="AI130" s="5"/>
      <c r="AJ130" s="5"/>
      <c r="AK130" s="5"/>
      <c r="AL130" s="4">
        <f>SUM(AH130:AK130)</f>
        <v>0</v>
      </c>
    </row>
    <row r="131" spans="2:38" ht="7.5" customHeight="1" outlineLevel="1" x14ac:dyDescent="0.3">
      <c r="B131" s="374"/>
      <c r="C131" s="386"/>
      <c r="D131" s="33"/>
      <c r="E131" s="5"/>
      <c r="F131" s="5"/>
      <c r="G131" s="5"/>
      <c r="H131" s="4"/>
      <c r="I131" s="33"/>
      <c r="J131" s="5"/>
      <c r="K131" s="5"/>
      <c r="L131" s="5"/>
      <c r="M131" s="4"/>
      <c r="N131" s="33"/>
      <c r="O131" s="5"/>
      <c r="P131" s="5"/>
      <c r="Q131" s="5"/>
      <c r="R131" s="4">
        <f t="shared" ref="R131" si="202">SUM(N131:Q131)</f>
        <v>0</v>
      </c>
      <c r="S131" s="33"/>
      <c r="T131" s="5"/>
      <c r="U131" s="5"/>
      <c r="V131" s="5"/>
      <c r="W131" s="4">
        <f t="shared" si="200"/>
        <v>0</v>
      </c>
      <c r="X131" s="33"/>
      <c r="Y131" s="5"/>
      <c r="Z131" s="5"/>
      <c r="AA131" s="5"/>
      <c r="AB131" s="4">
        <f t="shared" si="201"/>
        <v>0</v>
      </c>
      <c r="AC131" s="33"/>
      <c r="AD131" s="5"/>
      <c r="AE131" s="5"/>
      <c r="AF131" s="5"/>
      <c r="AG131" s="4">
        <f>SUM(AC131:AF131)</f>
        <v>0</v>
      </c>
      <c r="AH131" s="33"/>
      <c r="AI131" s="5"/>
      <c r="AJ131" s="5"/>
      <c r="AK131" s="5"/>
      <c r="AL131" s="4">
        <f>SUM(AH131:AK131)</f>
        <v>0</v>
      </c>
    </row>
    <row r="132" spans="2:38" outlineLevel="1" x14ac:dyDescent="0.3">
      <c r="B132" s="360" t="s">
        <v>34</v>
      </c>
      <c r="C132" s="384"/>
      <c r="D132" s="33"/>
      <c r="E132" s="5"/>
      <c r="F132" s="5"/>
      <c r="G132" s="5"/>
      <c r="H132" s="4"/>
      <c r="I132" s="33"/>
      <c r="J132" s="5"/>
      <c r="K132" s="5"/>
      <c r="L132" s="5"/>
      <c r="M132" s="4"/>
      <c r="N132" s="33"/>
      <c r="O132" s="5"/>
      <c r="P132" s="5"/>
      <c r="Q132" s="5"/>
      <c r="R132" s="4"/>
      <c r="S132" s="33"/>
      <c r="T132" s="5"/>
      <c r="U132" s="5"/>
      <c r="V132" s="5"/>
      <c r="W132" s="4"/>
      <c r="X132" s="33"/>
      <c r="Y132" s="5"/>
      <c r="Z132" s="5"/>
      <c r="AA132" s="5"/>
      <c r="AB132" s="4"/>
      <c r="AC132" s="33"/>
      <c r="AD132" s="5"/>
      <c r="AE132" s="5"/>
      <c r="AF132" s="5"/>
      <c r="AG132" s="4"/>
      <c r="AH132" s="33"/>
      <c r="AI132" s="5"/>
      <c r="AJ132" s="5"/>
      <c r="AK132" s="5"/>
      <c r="AL132" s="4"/>
    </row>
    <row r="133" spans="2:38" outlineLevel="1" x14ac:dyDescent="0.3">
      <c r="B133" s="358" t="s">
        <v>101</v>
      </c>
      <c r="C133" s="383"/>
      <c r="D133" s="33"/>
      <c r="E133" s="5"/>
      <c r="F133" s="5"/>
      <c r="G133" s="5"/>
      <c r="H133" s="4">
        <f t="shared" ref="H133:H139" si="203">SUM(D133:G133)</f>
        <v>0</v>
      </c>
      <c r="I133" s="33"/>
      <c r="J133" s="5"/>
      <c r="K133" s="5"/>
      <c r="L133" s="5"/>
      <c r="M133" s="4">
        <f t="shared" si="173"/>
        <v>0</v>
      </c>
      <c r="N133" s="33"/>
      <c r="O133" s="5"/>
      <c r="P133" s="5" t="e">
        <f t="shared" ref="P133:Q134" si="204">-(P69-O69)</f>
        <v>#VALUE!</v>
      </c>
      <c r="Q133" s="5" t="e">
        <f t="shared" si="204"/>
        <v>#DIV/0!</v>
      </c>
      <c r="R133" s="4" t="e">
        <f t="shared" ref="R133:R139" si="205">SUM(N133:Q133)</f>
        <v>#VALUE!</v>
      </c>
      <c r="S133" s="33" t="e">
        <f t="shared" ref="S133:V134" si="206">-(S69-R69)</f>
        <v>#DIV/0!</v>
      </c>
      <c r="T133" s="5" t="e">
        <f t="shared" si="206"/>
        <v>#DIV/0!</v>
      </c>
      <c r="U133" s="5" t="e">
        <f t="shared" si="206"/>
        <v>#DIV/0!</v>
      </c>
      <c r="V133" s="5" t="e">
        <f t="shared" si="206"/>
        <v>#DIV/0!</v>
      </c>
      <c r="W133" s="4" t="e">
        <f t="shared" si="200"/>
        <v>#DIV/0!</v>
      </c>
      <c r="X133" s="33" t="e">
        <f t="shared" ref="X133:AA134" si="207">-(X69-W69)</f>
        <v>#DIV/0!</v>
      </c>
      <c r="Y133" s="5" t="e">
        <f t="shared" si="207"/>
        <v>#DIV/0!</v>
      </c>
      <c r="Z133" s="5" t="e">
        <f t="shared" si="207"/>
        <v>#DIV/0!</v>
      </c>
      <c r="AA133" s="5" t="e">
        <f t="shared" si="207"/>
        <v>#DIV/0!</v>
      </c>
      <c r="AB133" s="4" t="e">
        <f t="shared" si="201"/>
        <v>#DIV/0!</v>
      </c>
      <c r="AC133" s="33" t="e">
        <f t="shared" ref="AC133:AF134" si="208">-(AC69-AB69)</f>
        <v>#DIV/0!</v>
      </c>
      <c r="AD133" s="5" t="e">
        <f t="shared" si="208"/>
        <v>#DIV/0!</v>
      </c>
      <c r="AE133" s="5" t="e">
        <f t="shared" si="208"/>
        <v>#DIV/0!</v>
      </c>
      <c r="AF133" s="5" t="e">
        <f t="shared" si="208"/>
        <v>#DIV/0!</v>
      </c>
      <c r="AG133" s="4" t="e">
        <f t="shared" ref="AG133:AG139" si="209">SUM(AC133:AF133)</f>
        <v>#DIV/0!</v>
      </c>
      <c r="AH133" s="33" t="e">
        <f t="shared" ref="AH133:AK134" si="210">-(AH69-AG69)</f>
        <v>#DIV/0!</v>
      </c>
      <c r="AI133" s="5" t="e">
        <f t="shared" si="210"/>
        <v>#DIV/0!</v>
      </c>
      <c r="AJ133" s="5" t="e">
        <f t="shared" si="210"/>
        <v>#DIV/0!</v>
      </c>
      <c r="AK133" s="5" t="e">
        <f t="shared" si="210"/>
        <v>#DIV/0!</v>
      </c>
      <c r="AL133" s="4" t="e">
        <f t="shared" ref="AL133:AL139" si="211">SUM(AH133:AK133)</f>
        <v>#DIV/0!</v>
      </c>
    </row>
    <row r="134" spans="2:38" outlineLevel="1" x14ac:dyDescent="0.3">
      <c r="B134" s="358" t="s">
        <v>7</v>
      </c>
      <c r="C134" s="383"/>
      <c r="D134" s="33"/>
      <c r="E134" s="5"/>
      <c r="F134" s="5"/>
      <c r="G134" s="5"/>
      <c r="H134" s="4">
        <f t="shared" si="203"/>
        <v>0</v>
      </c>
      <c r="I134" s="33"/>
      <c r="J134" s="5"/>
      <c r="K134" s="5"/>
      <c r="L134" s="5"/>
      <c r="M134" s="4">
        <f t="shared" si="173"/>
        <v>0</v>
      </c>
      <c r="N134" s="33"/>
      <c r="O134" s="5"/>
      <c r="P134" s="5" t="e">
        <f t="shared" si="204"/>
        <v>#VALUE!</v>
      </c>
      <c r="Q134" s="5" t="e">
        <f t="shared" si="204"/>
        <v>#DIV/0!</v>
      </c>
      <c r="R134" s="4" t="e">
        <f t="shared" si="205"/>
        <v>#VALUE!</v>
      </c>
      <c r="S134" s="33" t="e">
        <f t="shared" si="206"/>
        <v>#DIV/0!</v>
      </c>
      <c r="T134" s="5" t="e">
        <f t="shared" si="206"/>
        <v>#DIV/0!</v>
      </c>
      <c r="U134" s="5" t="e">
        <f t="shared" si="206"/>
        <v>#DIV/0!</v>
      </c>
      <c r="V134" s="5" t="e">
        <f t="shared" si="206"/>
        <v>#DIV/0!</v>
      </c>
      <c r="W134" s="4" t="e">
        <f t="shared" si="200"/>
        <v>#DIV/0!</v>
      </c>
      <c r="X134" s="33" t="e">
        <f t="shared" si="207"/>
        <v>#DIV/0!</v>
      </c>
      <c r="Y134" s="5" t="e">
        <f t="shared" si="207"/>
        <v>#DIV/0!</v>
      </c>
      <c r="Z134" s="5" t="e">
        <f t="shared" si="207"/>
        <v>#DIV/0!</v>
      </c>
      <c r="AA134" s="5" t="e">
        <f t="shared" si="207"/>
        <v>#DIV/0!</v>
      </c>
      <c r="AB134" s="4" t="e">
        <f t="shared" si="201"/>
        <v>#DIV/0!</v>
      </c>
      <c r="AC134" s="33" t="e">
        <f t="shared" si="208"/>
        <v>#DIV/0!</v>
      </c>
      <c r="AD134" s="5" t="e">
        <f t="shared" si="208"/>
        <v>#DIV/0!</v>
      </c>
      <c r="AE134" s="5" t="e">
        <f t="shared" si="208"/>
        <v>#DIV/0!</v>
      </c>
      <c r="AF134" s="5" t="e">
        <f t="shared" si="208"/>
        <v>#DIV/0!</v>
      </c>
      <c r="AG134" s="4" t="e">
        <f t="shared" si="209"/>
        <v>#DIV/0!</v>
      </c>
      <c r="AH134" s="33" t="e">
        <f t="shared" si="210"/>
        <v>#DIV/0!</v>
      </c>
      <c r="AI134" s="5" t="e">
        <f t="shared" si="210"/>
        <v>#DIV/0!</v>
      </c>
      <c r="AJ134" s="5" t="e">
        <f t="shared" si="210"/>
        <v>#DIV/0!</v>
      </c>
      <c r="AK134" s="5" t="e">
        <f t="shared" si="210"/>
        <v>#DIV/0!</v>
      </c>
      <c r="AL134" s="4" t="e">
        <f t="shared" si="211"/>
        <v>#DIV/0!</v>
      </c>
    </row>
    <row r="135" spans="2:38" outlineLevel="1" x14ac:dyDescent="0.3">
      <c r="B135" s="358" t="s">
        <v>102</v>
      </c>
      <c r="C135" s="383"/>
      <c r="D135" s="57"/>
      <c r="E135" s="58"/>
      <c r="F135" s="58"/>
      <c r="G135" s="58"/>
      <c r="H135" s="94">
        <f t="shared" si="203"/>
        <v>0</v>
      </c>
      <c r="I135" s="57"/>
      <c r="J135" s="58"/>
      <c r="K135" s="58"/>
      <c r="L135" s="58"/>
      <c r="M135" s="94">
        <f t="shared" si="173"/>
        <v>0</v>
      </c>
      <c r="N135" s="57"/>
      <c r="O135" s="5"/>
      <c r="P135" s="58" t="e">
        <f>-(P72-O72)</f>
        <v>#VALUE!</v>
      </c>
      <c r="Q135" s="58" t="e">
        <f>-(Q72-P72)</f>
        <v>#DIV/0!</v>
      </c>
      <c r="R135" s="94" t="e">
        <f t="shared" si="205"/>
        <v>#VALUE!</v>
      </c>
      <c r="S135" s="57" t="e">
        <f>-(S72-R72)</f>
        <v>#DIV/0!</v>
      </c>
      <c r="T135" s="58" t="e">
        <f>-(T72-S72)</f>
        <v>#DIV/0!</v>
      </c>
      <c r="U135" s="58" t="e">
        <f>-(U72-T72)</f>
        <v>#DIV/0!</v>
      </c>
      <c r="V135" s="58" t="e">
        <f>-(V72-U72)</f>
        <v>#DIV/0!</v>
      </c>
      <c r="W135" s="94" t="e">
        <f t="shared" si="200"/>
        <v>#DIV/0!</v>
      </c>
      <c r="X135" s="57" t="e">
        <f>-(X72-W72)</f>
        <v>#DIV/0!</v>
      </c>
      <c r="Y135" s="58" t="e">
        <f>-(Y72-X72)</f>
        <v>#DIV/0!</v>
      </c>
      <c r="Z135" s="58" t="e">
        <f>-(Z72-Y72)</f>
        <v>#DIV/0!</v>
      </c>
      <c r="AA135" s="58" t="e">
        <f>-(AA72-Z72)</f>
        <v>#DIV/0!</v>
      </c>
      <c r="AB135" s="4" t="e">
        <f t="shared" si="201"/>
        <v>#DIV/0!</v>
      </c>
      <c r="AC135" s="57" t="e">
        <f>-(AC72-AB72)</f>
        <v>#DIV/0!</v>
      </c>
      <c r="AD135" s="58" t="e">
        <f>-(AD72-AC72)</f>
        <v>#DIV/0!</v>
      </c>
      <c r="AE135" s="58" t="e">
        <f>-(AE72-AD72)</f>
        <v>#DIV/0!</v>
      </c>
      <c r="AF135" s="58" t="e">
        <f>-(AF72-AE72)</f>
        <v>#DIV/0!</v>
      </c>
      <c r="AG135" s="4" t="e">
        <f t="shared" si="209"/>
        <v>#DIV/0!</v>
      </c>
      <c r="AH135" s="57" t="e">
        <f>-(AH72-AG72)</f>
        <v>#DIV/0!</v>
      </c>
      <c r="AI135" s="58" t="e">
        <f>-(AI72-AH72)</f>
        <v>#DIV/0!</v>
      </c>
      <c r="AJ135" s="58" t="e">
        <f>-(AJ72-AI72)</f>
        <v>#DIV/0!</v>
      </c>
      <c r="AK135" s="58" t="e">
        <f>-(AK72-AJ72)</f>
        <v>#DIV/0!</v>
      </c>
      <c r="AL135" s="4" t="e">
        <f t="shared" si="211"/>
        <v>#DIV/0!</v>
      </c>
    </row>
    <row r="136" spans="2:38" outlineLevel="1" x14ac:dyDescent="0.3">
      <c r="B136" s="358" t="s">
        <v>117</v>
      </c>
      <c r="C136" s="383"/>
      <c r="D136" s="57"/>
      <c r="E136" s="58"/>
      <c r="F136" s="58"/>
      <c r="G136" s="58"/>
      <c r="H136" s="94">
        <f t="shared" si="203"/>
        <v>0</v>
      </c>
      <c r="I136" s="57"/>
      <c r="J136" s="58"/>
      <c r="K136" s="58"/>
      <c r="L136" s="58"/>
      <c r="M136" s="94">
        <f t="shared" si="173"/>
        <v>0</v>
      </c>
      <c r="N136" s="57"/>
      <c r="O136" s="5"/>
      <c r="P136" s="58" t="e">
        <f>-(P71-O71)-(P73-O73)-(P79-O79)</f>
        <v>#DIV/0!</v>
      </c>
      <c r="Q136" s="58" t="e">
        <f>-(Q71-P71)-(Q73-P73)-(Q79-P79)</f>
        <v>#DIV/0!</v>
      </c>
      <c r="R136" s="94" t="e">
        <f t="shared" si="205"/>
        <v>#DIV/0!</v>
      </c>
      <c r="S136" s="57" t="e">
        <f>-(S71-R71)-(S73-R73)-(S79-R79)</f>
        <v>#DIV/0!</v>
      </c>
      <c r="T136" s="58" t="e">
        <f>-(T71-S71)-(T73-S73)-(T79-S79)</f>
        <v>#DIV/0!</v>
      </c>
      <c r="U136" s="58" t="e">
        <f>-(U71-T71)-(U73-T73)-(U79-T79)</f>
        <v>#DIV/0!</v>
      </c>
      <c r="V136" s="58" t="e">
        <f>-(V71-U71)-(V73-U73)-(V79-U79)</f>
        <v>#DIV/0!</v>
      </c>
      <c r="W136" s="94" t="e">
        <f t="shared" si="200"/>
        <v>#DIV/0!</v>
      </c>
      <c r="X136" s="57" t="e">
        <f>-(X71-W71)-(X73-W73)-(X79-W79)</f>
        <v>#DIV/0!</v>
      </c>
      <c r="Y136" s="58" t="e">
        <f>-(Y71-X71)-(Y73-X73)-(Y79-X79)</f>
        <v>#DIV/0!</v>
      </c>
      <c r="Z136" s="58" t="e">
        <f>-(Z71-Y71)-(Z73-Y73)-(Z79-Y79)</f>
        <v>#DIV/0!</v>
      </c>
      <c r="AA136" s="58" t="e">
        <f>-(AA71-Z71)-(AA73-Z73)-(AA79-Z79)</f>
        <v>#DIV/0!</v>
      </c>
      <c r="AB136" s="4" t="e">
        <f t="shared" si="201"/>
        <v>#DIV/0!</v>
      </c>
      <c r="AC136" s="57" t="e">
        <f>-(AC71-AB71)-(AC73-AB73)-(AC79-AB79)</f>
        <v>#DIV/0!</v>
      </c>
      <c r="AD136" s="58" t="e">
        <f>-(AD71-AC71)-(AD73-AC73)-(AD79-AC79)</f>
        <v>#DIV/0!</v>
      </c>
      <c r="AE136" s="58" t="e">
        <f>-(AE71-AD71)-(AE73-AD73)-(AE79-AD79)</f>
        <v>#DIV/0!</v>
      </c>
      <c r="AF136" s="58" t="e">
        <f>-(AF71-AE71)-(AF73-AE73)-(AF79-AE79)</f>
        <v>#DIV/0!</v>
      </c>
      <c r="AG136" s="4" t="e">
        <f t="shared" si="209"/>
        <v>#DIV/0!</v>
      </c>
      <c r="AH136" s="57" t="e">
        <f>-(AH71-AG71)-(AH73-AG73)-(AH79-AG79)</f>
        <v>#DIV/0!</v>
      </c>
      <c r="AI136" s="58" t="e">
        <f>-(AI71-AH71)-(AI73-AH73)-(AI79-AH79)</f>
        <v>#DIV/0!</v>
      </c>
      <c r="AJ136" s="58" t="e">
        <f>-(AJ71-AI71)-(AJ73-AI73)-(AJ79-AI79)</f>
        <v>#DIV/0!</v>
      </c>
      <c r="AK136" s="58" t="e">
        <f>-(AK71-AJ71)-(AK73-AJ73)-(AK79-AJ79)</f>
        <v>#DIV/0!</v>
      </c>
      <c r="AL136" s="4" t="e">
        <f t="shared" si="211"/>
        <v>#DIV/0!</v>
      </c>
    </row>
    <row r="137" spans="2:38" outlineLevel="1" x14ac:dyDescent="0.3">
      <c r="B137" s="358" t="s">
        <v>91</v>
      </c>
      <c r="C137" s="383"/>
      <c r="D137" s="57"/>
      <c r="E137" s="58"/>
      <c r="F137" s="58"/>
      <c r="G137" s="58"/>
      <c r="H137" s="94">
        <f t="shared" si="203"/>
        <v>0</v>
      </c>
      <c r="I137" s="57"/>
      <c r="J137" s="58"/>
      <c r="K137" s="58"/>
      <c r="L137" s="58"/>
      <c r="M137" s="94">
        <f t="shared" si="173"/>
        <v>0</v>
      </c>
      <c r="N137" s="57"/>
      <c r="O137" s="5"/>
      <c r="P137" s="58" t="e">
        <f>P83-O83</f>
        <v>#VALUE!</v>
      </c>
      <c r="Q137" s="58" t="e">
        <f>Q83-P83</f>
        <v>#DIV/0!</v>
      </c>
      <c r="R137" s="94" t="e">
        <f t="shared" si="205"/>
        <v>#VALUE!</v>
      </c>
      <c r="S137" s="57" t="e">
        <f>S83-R83</f>
        <v>#DIV/0!</v>
      </c>
      <c r="T137" s="58" t="e">
        <f>T83-S83</f>
        <v>#DIV/0!</v>
      </c>
      <c r="U137" s="58" t="e">
        <f>U83-T83</f>
        <v>#DIV/0!</v>
      </c>
      <c r="V137" s="58" t="e">
        <f>V83-U83</f>
        <v>#DIV/0!</v>
      </c>
      <c r="W137" s="94" t="e">
        <f t="shared" si="200"/>
        <v>#DIV/0!</v>
      </c>
      <c r="X137" s="57" t="e">
        <f>X83-W83</f>
        <v>#DIV/0!</v>
      </c>
      <c r="Y137" s="58" t="e">
        <f>Y83-X83</f>
        <v>#DIV/0!</v>
      </c>
      <c r="Z137" s="58" t="e">
        <f>Z83-Y83</f>
        <v>#DIV/0!</v>
      </c>
      <c r="AA137" s="58" t="e">
        <f>AA83-Z83</f>
        <v>#DIV/0!</v>
      </c>
      <c r="AB137" s="4" t="e">
        <f t="shared" si="201"/>
        <v>#DIV/0!</v>
      </c>
      <c r="AC137" s="57" t="e">
        <f>AC83-AB83</f>
        <v>#DIV/0!</v>
      </c>
      <c r="AD137" s="58" t="e">
        <f>AD83-AC83</f>
        <v>#DIV/0!</v>
      </c>
      <c r="AE137" s="58" t="e">
        <f>AE83-AD83</f>
        <v>#DIV/0!</v>
      </c>
      <c r="AF137" s="58" t="e">
        <f>AF83-AE83</f>
        <v>#DIV/0!</v>
      </c>
      <c r="AG137" s="4" t="e">
        <f t="shared" si="209"/>
        <v>#DIV/0!</v>
      </c>
      <c r="AH137" s="57" t="e">
        <f>AH83-AG83</f>
        <v>#DIV/0!</v>
      </c>
      <c r="AI137" s="58" t="e">
        <f>AI83-AH83</f>
        <v>#DIV/0!</v>
      </c>
      <c r="AJ137" s="58" t="e">
        <f>AJ83-AI83</f>
        <v>#DIV/0!</v>
      </c>
      <c r="AK137" s="58" t="e">
        <f>AK83-AJ83</f>
        <v>#DIV/0!</v>
      </c>
      <c r="AL137" s="4" t="e">
        <f t="shared" si="211"/>
        <v>#DIV/0!</v>
      </c>
    </row>
    <row r="138" spans="2:38" outlineLevel="1" x14ac:dyDescent="0.3">
      <c r="B138" s="358" t="s">
        <v>93</v>
      </c>
      <c r="C138" s="383"/>
      <c r="D138" s="57"/>
      <c r="E138" s="58"/>
      <c r="F138" s="58"/>
      <c r="G138" s="58"/>
      <c r="H138" s="94">
        <f t="shared" si="203"/>
        <v>0</v>
      </c>
      <c r="I138" s="57"/>
      <c r="J138" s="58"/>
      <c r="K138" s="58"/>
      <c r="L138" s="58"/>
      <c r="M138" s="94">
        <f t="shared" si="173"/>
        <v>0</v>
      </c>
      <c r="N138" s="57"/>
      <c r="O138" s="5"/>
      <c r="P138" s="58" t="e">
        <f>P85-O85</f>
        <v>#VALUE!</v>
      </c>
      <c r="Q138" s="58" t="e">
        <f>Q85-P85</f>
        <v>#VALUE!</v>
      </c>
      <c r="R138" s="94" t="e">
        <f t="shared" si="205"/>
        <v>#VALUE!</v>
      </c>
      <c r="S138" s="57" t="e">
        <f>S85-R85</f>
        <v>#VALUE!</v>
      </c>
      <c r="T138" s="58" t="e">
        <f>T85-S85</f>
        <v>#VALUE!</v>
      </c>
      <c r="U138" s="58" t="e">
        <f>U85-T85</f>
        <v>#VALUE!</v>
      </c>
      <c r="V138" s="58">
        <f>V85-U85</f>
        <v>0</v>
      </c>
      <c r="W138" s="94" t="e">
        <f t="shared" si="200"/>
        <v>#VALUE!</v>
      </c>
      <c r="X138" s="57">
        <f>X85-W85</f>
        <v>0</v>
      </c>
      <c r="Y138" s="58">
        <f>Y85-X85</f>
        <v>0</v>
      </c>
      <c r="Z138" s="58">
        <f>Z85-Y85</f>
        <v>0</v>
      </c>
      <c r="AA138" s="58">
        <f>AA85-Z85</f>
        <v>0</v>
      </c>
      <c r="AB138" s="4">
        <f t="shared" si="201"/>
        <v>0</v>
      </c>
      <c r="AC138" s="57">
        <f>AC85-AB85</f>
        <v>0</v>
      </c>
      <c r="AD138" s="58">
        <f>AD85-AC85</f>
        <v>0</v>
      </c>
      <c r="AE138" s="58">
        <f>AE85-AD85</f>
        <v>0</v>
      </c>
      <c r="AF138" s="58">
        <f>AF85-AE85</f>
        <v>0</v>
      </c>
      <c r="AG138" s="4">
        <f t="shared" si="209"/>
        <v>0</v>
      </c>
      <c r="AH138" s="57">
        <f>AH85-AG85</f>
        <v>0</v>
      </c>
      <c r="AI138" s="58">
        <f>AI85-AH85</f>
        <v>0</v>
      </c>
      <c r="AJ138" s="58">
        <f>AJ85-AI85</f>
        <v>0</v>
      </c>
      <c r="AK138" s="58">
        <f>AK85-AJ85</f>
        <v>0</v>
      </c>
      <c r="AL138" s="4">
        <f t="shared" si="211"/>
        <v>0</v>
      </c>
    </row>
    <row r="139" spans="2:38" ht="16.2" outlineLevel="1" x14ac:dyDescent="0.45">
      <c r="B139" s="358" t="s">
        <v>103</v>
      </c>
      <c r="C139" s="383"/>
      <c r="D139" s="170"/>
      <c r="E139" s="171"/>
      <c r="F139" s="171"/>
      <c r="G139" s="171"/>
      <c r="H139" s="173">
        <f t="shared" si="203"/>
        <v>0</v>
      </c>
      <c r="I139" s="170"/>
      <c r="J139" s="171"/>
      <c r="K139" s="171"/>
      <c r="L139" s="171"/>
      <c r="M139" s="173">
        <f t="shared" si="173"/>
        <v>0</v>
      </c>
      <c r="N139" s="170"/>
      <c r="O139" s="8"/>
      <c r="P139" s="171" t="e">
        <f>(P84-O84)+(P90-O90)</f>
        <v>#DIV/0!</v>
      </c>
      <c r="Q139" s="171" t="e">
        <f>(Q84-P84)+(Q90-P90)</f>
        <v>#DIV/0!</v>
      </c>
      <c r="R139" s="173" t="e">
        <f t="shared" si="205"/>
        <v>#DIV/0!</v>
      </c>
      <c r="S139" s="170" t="e">
        <f>(S84-R84)+(S90-R90)</f>
        <v>#DIV/0!</v>
      </c>
      <c r="T139" s="171" t="e">
        <f>(T84-S84)+(T90-S90)</f>
        <v>#DIV/0!</v>
      </c>
      <c r="U139" s="171" t="e">
        <f>(U84-T84)+(U90-T90)</f>
        <v>#DIV/0!</v>
      </c>
      <c r="V139" s="171" t="e">
        <f>(V84-U84)+(V90-U90)</f>
        <v>#DIV/0!</v>
      </c>
      <c r="W139" s="173" t="e">
        <f t="shared" si="200"/>
        <v>#DIV/0!</v>
      </c>
      <c r="X139" s="170" t="e">
        <f>(X84-W84)+(X90-W90)</f>
        <v>#DIV/0!</v>
      </c>
      <c r="Y139" s="171" t="e">
        <f>(Y84-X84)+(Y90-X90)</f>
        <v>#DIV/0!</v>
      </c>
      <c r="Z139" s="171" t="e">
        <f>(Z84-Y84)+(Z90-Y90)</f>
        <v>#DIV/0!</v>
      </c>
      <c r="AA139" s="171" t="e">
        <f>(AA84-Z84)+(AA90-Z90)</f>
        <v>#DIV/0!</v>
      </c>
      <c r="AB139" s="7" t="e">
        <f t="shared" si="201"/>
        <v>#DIV/0!</v>
      </c>
      <c r="AC139" s="170" t="e">
        <f>(AC84-AB84)+(AC90-AB90)</f>
        <v>#DIV/0!</v>
      </c>
      <c r="AD139" s="171" t="e">
        <f>(AD84-AC84)+(AD90-AC90)</f>
        <v>#DIV/0!</v>
      </c>
      <c r="AE139" s="171" t="e">
        <f>(AE84-AD84)+(AE90-AD90)</f>
        <v>#DIV/0!</v>
      </c>
      <c r="AF139" s="171" t="e">
        <f>(AF84-AE84)+(AF90-AE90)</f>
        <v>#DIV/0!</v>
      </c>
      <c r="AG139" s="7" t="e">
        <f t="shared" si="209"/>
        <v>#DIV/0!</v>
      </c>
      <c r="AH139" s="170" t="e">
        <f>(AH84-AG84)+(AH90-AG90)</f>
        <v>#DIV/0!</v>
      </c>
      <c r="AI139" s="171" t="e">
        <f>(AI84-AH84)+(AI90-AH90)</f>
        <v>#DIV/0!</v>
      </c>
      <c r="AJ139" s="171" t="e">
        <f>(AJ84-AI84)+(AJ90-AI90)</f>
        <v>#DIV/0!</v>
      </c>
      <c r="AK139" s="171" t="e">
        <f>(AK84-AJ84)+(AK90-AJ90)</f>
        <v>#DIV/0!</v>
      </c>
      <c r="AL139" s="7" t="e">
        <f t="shared" si="211"/>
        <v>#DIV/0!</v>
      </c>
    </row>
    <row r="140" spans="2:38" outlineLevel="1" x14ac:dyDescent="0.3">
      <c r="B140" s="356" t="s">
        <v>26</v>
      </c>
      <c r="C140" s="387"/>
      <c r="D140" s="86">
        <f t="shared" ref="D140:L140" si="212">D124+SUM(D127:D139)</f>
        <v>0</v>
      </c>
      <c r="E140" s="84">
        <f t="shared" si="212"/>
        <v>0</v>
      </c>
      <c r="F140" s="84">
        <f t="shared" si="212"/>
        <v>0</v>
      </c>
      <c r="G140" s="84">
        <f t="shared" si="212"/>
        <v>0</v>
      </c>
      <c r="H140" s="95">
        <f t="shared" si="212"/>
        <v>0</v>
      </c>
      <c r="I140" s="86">
        <f t="shared" si="212"/>
        <v>0</v>
      </c>
      <c r="J140" s="84">
        <f t="shared" si="212"/>
        <v>0</v>
      </c>
      <c r="K140" s="84">
        <f t="shared" si="212"/>
        <v>0</v>
      </c>
      <c r="L140" s="84">
        <f t="shared" si="212"/>
        <v>0</v>
      </c>
      <c r="M140" s="95">
        <f>M124+SUM(M127:M139)</f>
        <v>0</v>
      </c>
      <c r="N140" s="86">
        <f t="shared" ref="N140:AL140" si="213">N124+SUM(N127:N139)</f>
        <v>0</v>
      </c>
      <c r="O140" s="84">
        <f t="shared" si="213"/>
        <v>0</v>
      </c>
      <c r="P140" s="84" t="e">
        <f t="shared" si="213"/>
        <v>#VALUE!</v>
      </c>
      <c r="Q140" s="84" t="e">
        <f t="shared" si="213"/>
        <v>#DIV/0!</v>
      </c>
      <c r="R140" s="95" t="e">
        <f>R124+SUM(R127:R139)</f>
        <v>#VALUE!</v>
      </c>
      <c r="S140" s="86" t="e">
        <f t="shared" si="213"/>
        <v>#DIV/0!</v>
      </c>
      <c r="T140" s="84" t="e">
        <f t="shared" si="213"/>
        <v>#DIV/0!</v>
      </c>
      <c r="U140" s="84" t="e">
        <f t="shared" si="213"/>
        <v>#DIV/0!</v>
      </c>
      <c r="V140" s="84" t="e">
        <f t="shared" si="213"/>
        <v>#DIV/0!</v>
      </c>
      <c r="W140" s="95" t="e">
        <f t="shared" si="213"/>
        <v>#DIV/0!</v>
      </c>
      <c r="X140" s="86" t="e">
        <f t="shared" si="213"/>
        <v>#DIV/0!</v>
      </c>
      <c r="Y140" s="84" t="e">
        <f t="shared" si="213"/>
        <v>#DIV/0!</v>
      </c>
      <c r="Z140" s="84" t="e">
        <f t="shared" si="213"/>
        <v>#DIV/0!</v>
      </c>
      <c r="AA140" s="84" t="e">
        <f t="shared" si="213"/>
        <v>#DIV/0!</v>
      </c>
      <c r="AB140" s="9" t="e">
        <f t="shared" si="213"/>
        <v>#DIV/0!</v>
      </c>
      <c r="AC140" s="86" t="e">
        <f t="shared" si="213"/>
        <v>#DIV/0!</v>
      </c>
      <c r="AD140" s="84" t="e">
        <f t="shared" si="213"/>
        <v>#DIV/0!</v>
      </c>
      <c r="AE140" s="84" t="e">
        <f t="shared" si="213"/>
        <v>#DIV/0!</v>
      </c>
      <c r="AF140" s="84" t="e">
        <f t="shared" si="213"/>
        <v>#DIV/0!</v>
      </c>
      <c r="AG140" s="9" t="e">
        <f t="shared" si="213"/>
        <v>#DIV/0!</v>
      </c>
      <c r="AH140" s="86" t="e">
        <f t="shared" si="213"/>
        <v>#DIV/0!</v>
      </c>
      <c r="AI140" s="84" t="e">
        <f t="shared" si="213"/>
        <v>#DIV/0!</v>
      </c>
      <c r="AJ140" s="84" t="e">
        <f t="shared" si="213"/>
        <v>#DIV/0!</v>
      </c>
      <c r="AK140" s="84" t="e">
        <f t="shared" si="213"/>
        <v>#DIV/0!</v>
      </c>
      <c r="AL140" s="9" t="e">
        <f t="shared" si="213"/>
        <v>#DIV/0!</v>
      </c>
    </row>
    <row r="141" spans="2:38" ht="12.75" customHeight="1" outlineLevel="1" x14ac:dyDescent="0.3">
      <c r="B141" s="374"/>
      <c r="C141" s="386"/>
      <c r="D141" s="57"/>
      <c r="E141" s="58"/>
      <c r="F141" s="58"/>
      <c r="G141" s="58"/>
      <c r="H141" s="94"/>
      <c r="I141" s="57"/>
      <c r="J141" s="58"/>
      <c r="K141" s="58"/>
      <c r="L141" s="58"/>
      <c r="M141" s="94"/>
      <c r="N141" s="57"/>
      <c r="O141" s="58"/>
      <c r="P141" s="58"/>
      <c r="Q141" s="58"/>
      <c r="R141" s="94"/>
      <c r="S141" s="57"/>
      <c r="T141" s="58"/>
      <c r="U141" s="58"/>
      <c r="V141" s="58"/>
      <c r="W141" s="94"/>
      <c r="X141" s="57"/>
      <c r="Y141" s="58"/>
      <c r="Z141" s="58"/>
      <c r="AA141" s="58"/>
      <c r="AB141" s="4"/>
      <c r="AC141" s="57"/>
      <c r="AD141" s="58"/>
      <c r="AE141" s="58"/>
      <c r="AF141" s="58"/>
      <c r="AG141" s="4"/>
      <c r="AH141" s="57"/>
      <c r="AI141" s="58"/>
      <c r="AJ141" s="58"/>
      <c r="AK141" s="58"/>
      <c r="AL141" s="4"/>
    </row>
    <row r="142" spans="2:38" outlineLevel="1" x14ac:dyDescent="0.3">
      <c r="B142" s="360" t="s">
        <v>27</v>
      </c>
      <c r="C142" s="384"/>
      <c r="D142" s="57"/>
      <c r="E142" s="58"/>
      <c r="F142" s="58"/>
      <c r="G142" s="58"/>
      <c r="H142" s="94"/>
      <c r="I142" s="57"/>
      <c r="J142" s="58"/>
      <c r="K142" s="58"/>
      <c r="L142" s="58"/>
      <c r="M142" s="94"/>
      <c r="N142" s="57"/>
      <c r="O142" s="58"/>
      <c r="P142" s="58"/>
      <c r="Q142" s="58"/>
      <c r="R142" s="94"/>
      <c r="S142" s="57"/>
      <c r="T142" s="58"/>
      <c r="U142" s="58"/>
      <c r="V142" s="58"/>
      <c r="W142" s="94"/>
      <c r="X142" s="57"/>
      <c r="Y142" s="58"/>
      <c r="Z142" s="58"/>
      <c r="AA142" s="58"/>
      <c r="AB142" s="4"/>
      <c r="AC142" s="57"/>
      <c r="AD142" s="58"/>
      <c r="AE142" s="58"/>
      <c r="AF142" s="58"/>
      <c r="AG142" s="4"/>
      <c r="AH142" s="57"/>
      <c r="AI142" s="58"/>
      <c r="AJ142" s="58"/>
      <c r="AK142" s="58"/>
      <c r="AL142" s="4"/>
    </row>
    <row r="143" spans="2:38" outlineLevel="1" x14ac:dyDescent="0.3">
      <c r="B143" s="352" t="s">
        <v>104</v>
      </c>
      <c r="C143" s="382"/>
      <c r="D143" s="57"/>
      <c r="E143" s="58"/>
      <c r="F143" s="58"/>
      <c r="G143" s="58"/>
      <c r="H143" s="94">
        <f t="shared" ref="H143:H149" si="214">SUM(D143:G143)</f>
        <v>0</v>
      </c>
      <c r="I143" s="57"/>
      <c r="J143" s="58"/>
      <c r="K143" s="58"/>
      <c r="L143" s="58"/>
      <c r="M143" s="94">
        <f t="shared" ref="M143:M149" si="215">SUM(I143:L143)</f>
        <v>0</v>
      </c>
      <c r="N143" s="57"/>
      <c r="O143" s="5"/>
      <c r="P143" s="58" t="e">
        <f>-(P68-O68)-(P75-O75)</f>
        <v>#DIV/0!</v>
      </c>
      <c r="Q143" s="58" t="e">
        <f>-(Q68-P68)-(Q75-P75)</f>
        <v>#DIV/0!</v>
      </c>
      <c r="R143" s="94" t="e">
        <f t="shared" ref="R143:R149" si="216">SUM(N143:Q143)</f>
        <v>#DIV/0!</v>
      </c>
      <c r="S143" s="57" t="e">
        <f>-(S68-R68)-(S75-R75)</f>
        <v>#DIV/0!</v>
      </c>
      <c r="T143" s="58" t="e">
        <f>-(T68-S68)-(T75-S75)</f>
        <v>#DIV/0!</v>
      </c>
      <c r="U143" s="58" t="e">
        <f>-(U68-T68)-(U75-T75)</f>
        <v>#DIV/0!</v>
      </c>
      <c r="V143" s="58" t="e">
        <f>-(V68-U68)-(V75-U75)</f>
        <v>#DIV/0!</v>
      </c>
      <c r="W143" s="94" t="e">
        <f t="shared" ref="W143:W149" si="217">SUM(S143:V143)</f>
        <v>#DIV/0!</v>
      </c>
      <c r="X143" s="57" t="e">
        <f>-(X68-W68)-(X75-W75)</f>
        <v>#DIV/0!</v>
      </c>
      <c r="Y143" s="58" t="e">
        <f>-(Y68-X68)-(Y75-X75)</f>
        <v>#DIV/0!</v>
      </c>
      <c r="Z143" s="58" t="e">
        <f>-(Z68-Y68)-(Z75-Y75)</f>
        <v>#DIV/0!</v>
      </c>
      <c r="AA143" s="58" t="e">
        <f>-(AA68-Z68)-(AA75-Z75)</f>
        <v>#DIV/0!</v>
      </c>
      <c r="AB143" s="4" t="e">
        <f t="shared" ref="AB143:AB149" si="218">SUM(X143:AA143)</f>
        <v>#DIV/0!</v>
      </c>
      <c r="AC143" s="57" t="e">
        <f>-(AC68-AB68)-(AC75-AB75)</f>
        <v>#DIV/0!</v>
      </c>
      <c r="AD143" s="58" t="e">
        <f>-(AD68-AC68)-(AD75-AC75)</f>
        <v>#DIV/0!</v>
      </c>
      <c r="AE143" s="58" t="e">
        <f>-(AE68-AD68)-(AE75-AD75)</f>
        <v>#DIV/0!</v>
      </c>
      <c r="AF143" s="58" t="e">
        <f>-(AF68-AE68)-(AF75-AE75)</f>
        <v>#DIV/0!</v>
      </c>
      <c r="AG143" s="4" t="e">
        <f t="shared" ref="AG143:AG149" si="219">SUM(AC143:AF143)</f>
        <v>#DIV/0!</v>
      </c>
      <c r="AH143" s="57" t="e">
        <f>-(AH68-AG68)-(AH75-AG75)</f>
        <v>#DIV/0!</v>
      </c>
      <c r="AI143" s="58" t="e">
        <f>-(AI68-AH68)-(AI75-AH75)</f>
        <v>#DIV/0!</v>
      </c>
      <c r="AJ143" s="58" t="e">
        <f>-(AJ68-AI68)-(AJ75-AI75)</f>
        <v>#DIV/0!</v>
      </c>
      <c r="AK143" s="58" t="e">
        <f>-(AK68-AJ68)-(AK75-AJ75)</f>
        <v>#DIV/0!</v>
      </c>
      <c r="AL143" s="4" t="e">
        <f t="shared" ref="AL143:AL149" si="220">SUM(AH143:AK143)</f>
        <v>#DIV/0!</v>
      </c>
    </row>
    <row r="144" spans="2:38" outlineLevel="1" x14ac:dyDescent="0.3">
      <c r="B144" s="358" t="s">
        <v>105</v>
      </c>
      <c r="C144" s="383"/>
      <c r="D144" s="57"/>
      <c r="E144" s="58"/>
      <c r="F144" s="58"/>
      <c r="G144" s="58"/>
      <c r="H144" s="94">
        <f t="shared" si="214"/>
        <v>0</v>
      </c>
      <c r="I144" s="57"/>
      <c r="J144" s="58"/>
      <c r="K144" s="58"/>
      <c r="L144" s="58"/>
      <c r="M144" s="94">
        <f t="shared" si="215"/>
        <v>0</v>
      </c>
      <c r="N144" s="57"/>
      <c r="O144" s="5"/>
      <c r="P144" s="58"/>
      <c r="Q144" s="58"/>
      <c r="R144" s="94">
        <f t="shared" si="216"/>
        <v>0</v>
      </c>
      <c r="S144" s="57"/>
      <c r="T144" s="58"/>
      <c r="U144" s="58"/>
      <c r="V144" s="58"/>
      <c r="W144" s="94">
        <f t="shared" si="217"/>
        <v>0</v>
      </c>
      <c r="X144" s="57"/>
      <c r="Y144" s="58"/>
      <c r="Z144" s="58"/>
      <c r="AA144" s="58"/>
      <c r="AB144" s="4">
        <f t="shared" si="218"/>
        <v>0</v>
      </c>
      <c r="AC144" s="57"/>
      <c r="AD144" s="58"/>
      <c r="AE144" s="58"/>
      <c r="AF144" s="58"/>
      <c r="AG144" s="4">
        <f t="shared" si="219"/>
        <v>0</v>
      </c>
      <c r="AH144" s="57"/>
      <c r="AI144" s="58"/>
      <c r="AJ144" s="58"/>
      <c r="AK144" s="58"/>
      <c r="AL144" s="4">
        <f t="shared" si="220"/>
        <v>0</v>
      </c>
    </row>
    <row r="145" spans="2:38" outlineLevel="1" x14ac:dyDescent="0.3">
      <c r="B145" s="358" t="s">
        <v>106</v>
      </c>
      <c r="C145" s="383"/>
      <c r="D145" s="57"/>
      <c r="E145" s="58"/>
      <c r="F145" s="58"/>
      <c r="G145" s="58"/>
      <c r="H145" s="94">
        <f t="shared" si="214"/>
        <v>0</v>
      </c>
      <c r="I145" s="57"/>
      <c r="J145" s="58"/>
      <c r="K145" s="58"/>
      <c r="L145" s="58"/>
      <c r="M145" s="94">
        <f t="shared" si="215"/>
        <v>0</v>
      </c>
      <c r="N145" s="57"/>
      <c r="O145" s="5"/>
      <c r="P145" s="58"/>
      <c r="Q145" s="58"/>
      <c r="R145" s="94">
        <f t="shared" si="216"/>
        <v>0</v>
      </c>
      <c r="S145" s="57"/>
      <c r="T145" s="58"/>
      <c r="U145" s="58"/>
      <c r="V145" s="58"/>
      <c r="W145" s="94">
        <f t="shared" si="217"/>
        <v>0</v>
      </c>
      <c r="X145" s="57"/>
      <c r="Y145" s="58"/>
      <c r="Z145" s="58"/>
      <c r="AA145" s="58"/>
      <c r="AB145" s="4">
        <f t="shared" si="218"/>
        <v>0</v>
      </c>
      <c r="AC145" s="57"/>
      <c r="AD145" s="58"/>
      <c r="AE145" s="58"/>
      <c r="AF145" s="58"/>
      <c r="AG145" s="4">
        <f t="shared" si="219"/>
        <v>0</v>
      </c>
      <c r="AH145" s="57"/>
      <c r="AI145" s="58"/>
      <c r="AJ145" s="58"/>
      <c r="AK145" s="58"/>
      <c r="AL145" s="4">
        <f t="shared" si="220"/>
        <v>0</v>
      </c>
    </row>
    <row r="146" spans="2:38" outlineLevel="1" x14ac:dyDescent="0.3">
      <c r="B146" s="358" t="s">
        <v>107</v>
      </c>
      <c r="C146" s="383"/>
      <c r="D146" s="57"/>
      <c r="E146" s="58"/>
      <c r="F146" s="58"/>
      <c r="G146" s="58"/>
      <c r="H146" s="94">
        <f t="shared" si="214"/>
        <v>0</v>
      </c>
      <c r="I146" s="57"/>
      <c r="J146" s="58"/>
      <c r="K146" s="58"/>
      <c r="L146" s="93"/>
      <c r="M146" s="94">
        <f t="shared" si="215"/>
        <v>0</v>
      </c>
      <c r="N146" s="57"/>
      <c r="O146" s="5"/>
      <c r="P146" s="58"/>
      <c r="Q146" s="93"/>
      <c r="R146" s="94">
        <f t="shared" si="216"/>
        <v>0</v>
      </c>
      <c r="S146" s="57"/>
      <c r="T146" s="58"/>
      <c r="U146" s="58"/>
      <c r="V146" s="93"/>
      <c r="W146" s="94">
        <f t="shared" si="217"/>
        <v>0</v>
      </c>
      <c r="X146" s="57"/>
      <c r="Y146" s="58"/>
      <c r="Z146" s="58"/>
      <c r="AA146" s="93"/>
      <c r="AB146" s="4">
        <f t="shared" si="218"/>
        <v>0</v>
      </c>
      <c r="AC146" s="57"/>
      <c r="AD146" s="58"/>
      <c r="AE146" s="58"/>
      <c r="AF146" s="93"/>
      <c r="AG146" s="4">
        <f t="shared" si="219"/>
        <v>0</v>
      </c>
      <c r="AH146" s="57"/>
      <c r="AI146" s="58"/>
      <c r="AJ146" s="58"/>
      <c r="AK146" s="93"/>
      <c r="AL146" s="4">
        <f t="shared" si="220"/>
        <v>0</v>
      </c>
    </row>
    <row r="147" spans="2:38" outlineLevel="1" x14ac:dyDescent="0.3">
      <c r="B147" s="358" t="s">
        <v>215</v>
      </c>
      <c r="C147" s="383"/>
      <c r="D147" s="57"/>
      <c r="E147" s="58"/>
      <c r="F147" s="58"/>
      <c r="G147" s="58"/>
      <c r="H147" s="94">
        <f t="shared" si="214"/>
        <v>0</v>
      </c>
      <c r="I147" s="57"/>
      <c r="J147" s="58"/>
      <c r="K147" s="58"/>
      <c r="L147" s="58"/>
      <c r="M147" s="94">
        <f t="shared" si="215"/>
        <v>0</v>
      </c>
      <c r="N147" s="57"/>
      <c r="O147" s="5"/>
      <c r="P147" s="58">
        <f>O147*(1+P184)</f>
        <v>0</v>
      </c>
      <c r="Q147" s="58">
        <f>P147*(1+Q184)</f>
        <v>0</v>
      </c>
      <c r="R147" s="94">
        <f t="shared" si="216"/>
        <v>0</v>
      </c>
      <c r="S147" s="57">
        <f>Q147*(1+S184)</f>
        <v>0</v>
      </c>
      <c r="T147" s="58">
        <f>S147*(1+T184)</f>
        <v>0</v>
      </c>
      <c r="U147" s="58">
        <f>T147*(1+U184)</f>
        <v>0</v>
      </c>
      <c r="V147" s="58">
        <f>U147*(1+V184)</f>
        <v>0</v>
      </c>
      <c r="W147" s="94">
        <f t="shared" si="217"/>
        <v>0</v>
      </c>
      <c r="X147" s="57">
        <f>V147*(1+X184)</f>
        <v>0</v>
      </c>
      <c r="Y147" s="58">
        <f>X147*(1+Y184)</f>
        <v>0</v>
      </c>
      <c r="Z147" s="58">
        <f>Y147*(1+Z184)</f>
        <v>0</v>
      </c>
      <c r="AA147" s="58">
        <f>Z147*(1+AA184)</f>
        <v>0</v>
      </c>
      <c r="AB147" s="4">
        <f t="shared" si="218"/>
        <v>0</v>
      </c>
      <c r="AC147" s="57">
        <f>AA147*(1+AC184)</f>
        <v>0</v>
      </c>
      <c r="AD147" s="58">
        <f>AC147*(1+AD184)</f>
        <v>0</v>
      </c>
      <c r="AE147" s="58">
        <f>AD147*(1+AE184)</f>
        <v>0</v>
      </c>
      <c r="AF147" s="58">
        <f>AE147*(1+AF184)</f>
        <v>0</v>
      </c>
      <c r="AG147" s="4">
        <f t="shared" si="219"/>
        <v>0</v>
      </c>
      <c r="AH147" s="57">
        <f>AF147*(1+AH184)</f>
        <v>0</v>
      </c>
      <c r="AI147" s="58">
        <f>AH147*(1+AI184)</f>
        <v>0</v>
      </c>
      <c r="AJ147" s="58">
        <f>AI147*(1+AJ184)</f>
        <v>0</v>
      </c>
      <c r="AK147" s="58">
        <f>AJ147*(1+AK184)</f>
        <v>0</v>
      </c>
      <c r="AL147" s="4">
        <f t="shared" si="220"/>
        <v>0</v>
      </c>
    </row>
    <row r="148" spans="2:38" outlineLevel="1" x14ac:dyDescent="0.3">
      <c r="B148" s="358" t="s">
        <v>216</v>
      </c>
      <c r="C148" s="383"/>
      <c r="D148" s="57"/>
      <c r="E148" s="58"/>
      <c r="F148" s="58"/>
      <c r="G148" s="58"/>
      <c r="H148" s="94">
        <f t="shared" si="214"/>
        <v>0</v>
      </c>
      <c r="I148" s="57"/>
      <c r="J148" s="58"/>
      <c r="K148" s="58"/>
      <c r="L148" s="58"/>
      <c r="M148" s="94">
        <f t="shared" si="215"/>
        <v>0</v>
      </c>
      <c r="N148" s="57"/>
      <c r="O148" s="5"/>
      <c r="P148" s="150" t="e">
        <f>+AVERAGE(O148,N148,L148,K148)</f>
        <v>#DIV/0!</v>
      </c>
      <c r="Q148" s="150" t="e">
        <f>+AVERAGE(P148,O148,N148,L148)</f>
        <v>#DIV/0!</v>
      </c>
      <c r="R148" s="94" t="e">
        <f t="shared" si="216"/>
        <v>#DIV/0!</v>
      </c>
      <c r="S148" s="150" t="e">
        <f>+AVERAGE(Q148,P148,O148,N148)</f>
        <v>#DIV/0!</v>
      </c>
      <c r="T148" s="150" t="e">
        <f>+AVERAGE(S148,Q148,P148,O148)</f>
        <v>#DIV/0!</v>
      </c>
      <c r="U148" s="150" t="e">
        <f>+AVERAGE(T148,S148,Q148,P148)</f>
        <v>#DIV/0!</v>
      </c>
      <c r="V148" s="150" t="e">
        <f>+AVERAGE(U148,T148,S148,Q148)</f>
        <v>#DIV/0!</v>
      </c>
      <c r="W148" s="94" t="e">
        <f t="shared" si="217"/>
        <v>#DIV/0!</v>
      </c>
      <c r="X148" s="150" t="e">
        <f>+AVERAGE(V148,U148,T148,S148)</f>
        <v>#DIV/0!</v>
      </c>
      <c r="Y148" s="150" t="e">
        <f>+AVERAGE(X148,V148,U148,T148)</f>
        <v>#DIV/0!</v>
      </c>
      <c r="Z148" s="150" t="e">
        <f>+AVERAGE(Y148,X148,V148,U148)</f>
        <v>#DIV/0!</v>
      </c>
      <c r="AA148" s="150" t="e">
        <f>+AVERAGE(Z148,Y148,X148,V148)</f>
        <v>#DIV/0!</v>
      </c>
      <c r="AB148" s="94" t="e">
        <f t="shared" si="218"/>
        <v>#DIV/0!</v>
      </c>
      <c r="AC148" s="150" t="e">
        <f>+AVERAGE(AA148,Z148,Y148,X148)</f>
        <v>#DIV/0!</v>
      </c>
      <c r="AD148" s="150" t="e">
        <f>+AVERAGE(AC148,AA148,Z148,Y148)</f>
        <v>#DIV/0!</v>
      </c>
      <c r="AE148" s="150" t="e">
        <f>+AVERAGE(AD148,AC148,AA148,Z148)</f>
        <v>#DIV/0!</v>
      </c>
      <c r="AF148" s="150" t="e">
        <f>+AVERAGE(AE148,AD148,AC148,AA148)</f>
        <v>#DIV/0!</v>
      </c>
      <c r="AG148" s="94" t="e">
        <f t="shared" si="219"/>
        <v>#DIV/0!</v>
      </c>
      <c r="AH148" s="150" t="e">
        <f>+AVERAGE(AF148,AE148,AD148,AC148)</f>
        <v>#DIV/0!</v>
      </c>
      <c r="AI148" s="150" t="e">
        <f>+AVERAGE(AH148,AF148,AE148,AD148)</f>
        <v>#DIV/0!</v>
      </c>
      <c r="AJ148" s="150" t="e">
        <f>+AVERAGE(AI148,AH148,AF148,AE148)</f>
        <v>#DIV/0!</v>
      </c>
      <c r="AK148" s="150" t="e">
        <f>+AVERAGE(AJ148,AI148,AH148,AF148)</f>
        <v>#DIV/0!</v>
      </c>
      <c r="AL148" s="94" t="e">
        <f t="shared" si="220"/>
        <v>#DIV/0!</v>
      </c>
    </row>
    <row r="149" spans="2:38" ht="16.2" outlineLevel="1" x14ac:dyDescent="0.45">
      <c r="B149" s="358" t="s">
        <v>115</v>
      </c>
      <c r="C149" s="383"/>
      <c r="D149" s="170"/>
      <c r="E149" s="171"/>
      <c r="F149" s="171"/>
      <c r="G149" s="171"/>
      <c r="H149" s="173">
        <f t="shared" si="214"/>
        <v>0</v>
      </c>
      <c r="I149" s="170"/>
      <c r="J149" s="171"/>
      <c r="K149" s="171"/>
      <c r="L149" s="171"/>
      <c r="M149" s="173">
        <f t="shared" si="215"/>
        <v>0</v>
      </c>
      <c r="N149" s="170"/>
      <c r="O149" s="8"/>
      <c r="P149" s="171" t="e">
        <f>-(P77-O77)</f>
        <v>#DIV/0!</v>
      </c>
      <c r="Q149" s="171" t="e">
        <f>-(Q77-P77)</f>
        <v>#DIV/0!</v>
      </c>
      <c r="R149" s="173" t="e">
        <f t="shared" si="216"/>
        <v>#DIV/0!</v>
      </c>
      <c r="S149" s="170" t="e">
        <f>-(S77-R77)</f>
        <v>#DIV/0!</v>
      </c>
      <c r="T149" s="171" t="e">
        <f>-(T77-S77)</f>
        <v>#DIV/0!</v>
      </c>
      <c r="U149" s="171" t="e">
        <f>-(U77-T77)</f>
        <v>#DIV/0!</v>
      </c>
      <c r="V149" s="171" t="e">
        <f>-(V77-U77)</f>
        <v>#DIV/0!</v>
      </c>
      <c r="W149" s="173" t="e">
        <f t="shared" si="217"/>
        <v>#DIV/0!</v>
      </c>
      <c r="X149" s="170" t="e">
        <f>-(X77-W77)</f>
        <v>#DIV/0!</v>
      </c>
      <c r="Y149" s="171" t="e">
        <f>-(Y77-X77)</f>
        <v>#DIV/0!</v>
      </c>
      <c r="Z149" s="171" t="e">
        <f>-(Z77-Y77)</f>
        <v>#DIV/0!</v>
      </c>
      <c r="AA149" s="171" t="e">
        <f>-(AA77-Z77)</f>
        <v>#DIV/0!</v>
      </c>
      <c r="AB149" s="7" t="e">
        <f t="shared" si="218"/>
        <v>#DIV/0!</v>
      </c>
      <c r="AC149" s="170" t="e">
        <f>-(AC77-AB77)</f>
        <v>#DIV/0!</v>
      </c>
      <c r="AD149" s="171" t="e">
        <f>-(AD77-AC77)</f>
        <v>#DIV/0!</v>
      </c>
      <c r="AE149" s="171" t="e">
        <f>-(AE77-AD77)</f>
        <v>#DIV/0!</v>
      </c>
      <c r="AF149" s="171" t="e">
        <f>-(AF77-AE77)</f>
        <v>#DIV/0!</v>
      </c>
      <c r="AG149" s="7" t="e">
        <f t="shared" si="219"/>
        <v>#DIV/0!</v>
      </c>
      <c r="AH149" s="170" t="e">
        <f>-(AH77-AG77)</f>
        <v>#DIV/0!</v>
      </c>
      <c r="AI149" s="171" t="e">
        <f>-(AI77-AH77)</f>
        <v>#DIV/0!</v>
      </c>
      <c r="AJ149" s="171" t="e">
        <f>-(AJ77-AI77)</f>
        <v>#DIV/0!</v>
      </c>
      <c r="AK149" s="171" t="e">
        <f>-(AK77-AJ77)</f>
        <v>#DIV/0!</v>
      </c>
      <c r="AL149" s="7" t="e">
        <f t="shared" si="220"/>
        <v>#DIV/0!</v>
      </c>
    </row>
    <row r="150" spans="2:38" outlineLevel="1" x14ac:dyDescent="0.3">
      <c r="B150" s="356" t="s">
        <v>28</v>
      </c>
      <c r="C150" s="387"/>
      <c r="D150" s="86">
        <f>SUM(D142:D149)</f>
        <v>0</v>
      </c>
      <c r="E150" s="84">
        <f>SUM(E142:E149)</f>
        <v>0</v>
      </c>
      <c r="F150" s="84">
        <f>SUM(F142:F149)</f>
        <v>0</v>
      </c>
      <c r="G150" s="84">
        <f>SUM(G142:G149)</f>
        <v>0</v>
      </c>
      <c r="H150" s="95">
        <f>SUM(H143:H149)</f>
        <v>0</v>
      </c>
      <c r="I150" s="86">
        <f>SUM(I142:I149)</f>
        <v>0</v>
      </c>
      <c r="J150" s="84">
        <f>SUM(J142:J149)</f>
        <v>0</v>
      </c>
      <c r="K150" s="84">
        <f>SUM(K142:K149)</f>
        <v>0</v>
      </c>
      <c r="L150" s="84">
        <f>SUM(L142:L149)</f>
        <v>0</v>
      </c>
      <c r="M150" s="95">
        <f>SUM(M143:M149)</f>
        <v>0</v>
      </c>
      <c r="N150" s="86">
        <f>SUM(N142:N149)</f>
        <v>0</v>
      </c>
      <c r="O150" s="84">
        <f>SUM(O142:O149)</f>
        <v>0</v>
      </c>
      <c r="P150" s="84" t="e">
        <f>SUM(P142:P149)</f>
        <v>#DIV/0!</v>
      </c>
      <c r="Q150" s="84" t="e">
        <f>SUM(Q142:Q149)</f>
        <v>#DIV/0!</v>
      </c>
      <c r="R150" s="95" t="e">
        <f>SUM(R143:R149)</f>
        <v>#DIV/0!</v>
      </c>
      <c r="S150" s="86" t="e">
        <f>SUM(S142:S149)</f>
        <v>#DIV/0!</v>
      </c>
      <c r="T150" s="84" t="e">
        <f>SUM(T142:T149)</f>
        <v>#DIV/0!</v>
      </c>
      <c r="U150" s="84" t="e">
        <f>SUM(U142:U149)</f>
        <v>#DIV/0!</v>
      </c>
      <c r="V150" s="84" t="e">
        <f>SUM(V142:V149)</f>
        <v>#DIV/0!</v>
      </c>
      <c r="W150" s="95" t="e">
        <f>SUM(W143:W149)</f>
        <v>#DIV/0!</v>
      </c>
      <c r="X150" s="86" t="e">
        <f>SUM(X142:X149)</f>
        <v>#DIV/0!</v>
      </c>
      <c r="Y150" s="84" t="e">
        <f>SUM(Y142:Y149)</f>
        <v>#DIV/0!</v>
      </c>
      <c r="Z150" s="84" t="e">
        <f>SUM(Z142:Z149)</f>
        <v>#DIV/0!</v>
      </c>
      <c r="AA150" s="84" t="e">
        <f>SUM(AA142:AA149)</f>
        <v>#DIV/0!</v>
      </c>
      <c r="AB150" s="9" t="e">
        <f>SUM(AB143:AB149)</f>
        <v>#DIV/0!</v>
      </c>
      <c r="AC150" s="86" t="e">
        <f>SUM(AC142:AC149)</f>
        <v>#DIV/0!</v>
      </c>
      <c r="AD150" s="84" t="e">
        <f>SUM(AD142:AD149)</f>
        <v>#DIV/0!</v>
      </c>
      <c r="AE150" s="84" t="e">
        <f>SUM(AE142:AE149)</f>
        <v>#DIV/0!</v>
      </c>
      <c r="AF150" s="84" t="e">
        <f>SUM(AF142:AF149)</f>
        <v>#DIV/0!</v>
      </c>
      <c r="AG150" s="9" t="e">
        <f>SUM(AG143:AG149)</f>
        <v>#DIV/0!</v>
      </c>
      <c r="AH150" s="86" t="e">
        <f>SUM(AH142:AH149)</f>
        <v>#DIV/0!</v>
      </c>
      <c r="AI150" s="84" t="e">
        <f>SUM(AI142:AI149)</f>
        <v>#DIV/0!</v>
      </c>
      <c r="AJ150" s="84" t="e">
        <f>SUM(AJ142:AJ149)</f>
        <v>#DIV/0!</v>
      </c>
      <c r="AK150" s="84" t="e">
        <f>SUM(AK142:AK149)</f>
        <v>#DIV/0!</v>
      </c>
      <c r="AL150" s="9" t="e">
        <f>SUM(AL143:AL149)</f>
        <v>#DIV/0!</v>
      </c>
    </row>
    <row r="151" spans="2:38" ht="18" customHeight="1" outlineLevel="1" x14ac:dyDescent="0.3">
      <c r="B151" s="374"/>
      <c r="C151" s="386"/>
      <c r="D151" s="57"/>
      <c r="E151" s="58"/>
      <c r="F151" s="58"/>
      <c r="G151" s="58"/>
      <c r="H151" s="94"/>
      <c r="I151" s="57"/>
      <c r="J151" s="58"/>
      <c r="K151" s="58"/>
      <c r="L151" s="58"/>
      <c r="M151" s="94"/>
      <c r="N151" s="57"/>
      <c r="O151" s="58"/>
      <c r="P151" s="58"/>
      <c r="Q151" s="58"/>
      <c r="R151" s="94"/>
      <c r="S151" s="57"/>
      <c r="T151" s="58"/>
      <c r="U151" s="58"/>
      <c r="V151" s="58"/>
      <c r="W151" s="94"/>
      <c r="X151" s="57"/>
      <c r="Y151" s="58"/>
      <c r="Z151" s="58"/>
      <c r="AA151" s="58"/>
      <c r="AB151" s="4"/>
      <c r="AC151" s="57"/>
      <c r="AD151" s="58"/>
      <c r="AE151" s="58"/>
      <c r="AF151" s="58"/>
      <c r="AG151" s="4"/>
      <c r="AH151" s="57"/>
      <c r="AI151" s="58"/>
      <c r="AJ151" s="58"/>
      <c r="AK151" s="58"/>
      <c r="AL151" s="4"/>
    </row>
    <row r="152" spans="2:38" outlineLevel="1" x14ac:dyDescent="0.3">
      <c r="B152" s="360" t="s">
        <v>29</v>
      </c>
      <c r="C152" s="384"/>
      <c r="D152" s="57"/>
      <c r="E152" s="58"/>
      <c r="F152" s="58"/>
      <c r="G152" s="58"/>
      <c r="H152" s="94"/>
      <c r="I152" s="57"/>
      <c r="J152" s="58"/>
      <c r="K152" s="58"/>
      <c r="L152" s="58"/>
      <c r="M152" s="94"/>
      <c r="N152" s="57"/>
      <c r="O152" s="58"/>
      <c r="P152" s="58"/>
      <c r="Q152" s="58"/>
      <c r="R152" s="94"/>
      <c r="S152" s="57"/>
      <c r="T152" s="58"/>
      <c r="U152" s="58"/>
      <c r="V152" s="58"/>
      <c r="W152" s="94"/>
      <c r="X152" s="57"/>
      <c r="Y152" s="58"/>
      <c r="Z152" s="58"/>
      <c r="AA152" s="58"/>
      <c r="AB152" s="4"/>
      <c r="AC152" s="57"/>
      <c r="AD152" s="58"/>
      <c r="AE152" s="58"/>
      <c r="AF152" s="58"/>
      <c r="AG152" s="4"/>
      <c r="AH152" s="57"/>
      <c r="AI152" s="58"/>
      <c r="AJ152" s="58"/>
      <c r="AK152" s="58"/>
      <c r="AL152" s="4"/>
    </row>
    <row r="153" spans="2:38" outlineLevel="1" x14ac:dyDescent="0.3">
      <c r="B153" s="358" t="s">
        <v>108</v>
      </c>
      <c r="C153" s="383"/>
      <c r="D153" s="57"/>
      <c r="E153" s="58"/>
      <c r="F153" s="58"/>
      <c r="G153" s="58"/>
      <c r="H153" s="94">
        <f t="shared" ref="H153:H160" si="221">SUM(D153:G153)</f>
        <v>0</v>
      </c>
      <c r="I153" s="57"/>
      <c r="J153" s="58"/>
      <c r="K153" s="58"/>
      <c r="L153" s="58"/>
      <c r="M153" s="94">
        <f t="shared" ref="M153:M161" si="222">SUM(I153:L153)</f>
        <v>0</v>
      </c>
      <c r="N153" s="57"/>
      <c r="O153" s="5"/>
      <c r="P153" s="58"/>
      <c r="Q153" s="58"/>
      <c r="R153" s="94">
        <f t="shared" ref="R153:R161" si="223">SUM(N153:Q153)</f>
        <v>0</v>
      </c>
      <c r="S153" s="57"/>
      <c r="T153" s="58"/>
      <c r="U153" s="58"/>
      <c r="V153" s="58"/>
      <c r="W153" s="94">
        <f t="shared" ref="W153:W161" si="224">SUM(S153:V153)</f>
        <v>0</v>
      </c>
      <c r="X153" s="57"/>
      <c r="Y153" s="58"/>
      <c r="Z153" s="58"/>
      <c r="AA153" s="58"/>
      <c r="AB153" s="4">
        <f t="shared" ref="AB153:AB161" si="225">SUM(X153:AA153)</f>
        <v>0</v>
      </c>
      <c r="AC153" s="57"/>
      <c r="AD153" s="58"/>
      <c r="AE153" s="58"/>
      <c r="AF153" s="58"/>
      <c r="AG153" s="4">
        <f t="shared" ref="AG153:AG161" si="226">SUM(AC153:AF153)</f>
        <v>0</v>
      </c>
      <c r="AH153" s="57"/>
      <c r="AI153" s="58"/>
      <c r="AJ153" s="58"/>
      <c r="AK153" s="58"/>
      <c r="AL153" s="4">
        <f t="shared" ref="AL153:AL161" si="227">SUM(AH153:AK153)</f>
        <v>0</v>
      </c>
    </row>
    <row r="154" spans="2:38" outlineLevel="1" x14ac:dyDescent="0.3">
      <c r="B154" s="358" t="s">
        <v>109</v>
      </c>
      <c r="C154" s="383"/>
      <c r="D154" s="57"/>
      <c r="E154" s="58"/>
      <c r="F154" s="58"/>
      <c r="G154" s="58"/>
      <c r="H154" s="94">
        <f t="shared" si="221"/>
        <v>0</v>
      </c>
      <c r="I154" s="57"/>
      <c r="J154" s="58"/>
      <c r="K154" s="58"/>
      <c r="L154" s="58"/>
      <c r="M154" s="94">
        <f t="shared" si="222"/>
        <v>0</v>
      </c>
      <c r="N154" s="57"/>
      <c r="O154" s="5"/>
      <c r="P154" s="58" t="e">
        <f t="shared" ref="P154:Q154" si="228">P128*P180</f>
        <v>#VALUE!</v>
      </c>
      <c r="Q154" s="58" t="e">
        <f t="shared" si="228"/>
        <v>#DIV/0!</v>
      </c>
      <c r="R154" s="94" t="e">
        <f t="shared" si="223"/>
        <v>#VALUE!</v>
      </c>
      <c r="S154" s="57" t="e">
        <f>S128*S180</f>
        <v>#DIV/0!</v>
      </c>
      <c r="T154" s="58" t="e">
        <f t="shared" ref="T154:U154" si="229">T128*T180</f>
        <v>#DIV/0!</v>
      </c>
      <c r="U154" s="58" t="e">
        <f t="shared" si="229"/>
        <v>#DIV/0!</v>
      </c>
      <c r="V154" s="58" t="e">
        <f t="shared" ref="V154" si="230">V128*V180</f>
        <v>#DIV/0!</v>
      </c>
      <c r="W154" s="94" t="e">
        <f t="shared" si="224"/>
        <v>#DIV/0!</v>
      </c>
      <c r="X154" s="57" t="e">
        <f>X128*X180</f>
        <v>#DIV/0!</v>
      </c>
      <c r="Y154" s="58" t="e">
        <f t="shared" ref="Y154:AA154" si="231">Y128*Y180</f>
        <v>#DIV/0!</v>
      </c>
      <c r="Z154" s="58" t="e">
        <f t="shared" si="231"/>
        <v>#DIV/0!</v>
      </c>
      <c r="AA154" s="58" t="e">
        <f t="shared" si="231"/>
        <v>#DIV/0!</v>
      </c>
      <c r="AB154" s="4" t="e">
        <f t="shared" si="225"/>
        <v>#DIV/0!</v>
      </c>
      <c r="AC154" s="57" t="e">
        <f>AC128*AC180</f>
        <v>#DIV/0!</v>
      </c>
      <c r="AD154" s="58" t="e">
        <f t="shared" ref="AD154:AF154" si="232">AD128*AD180</f>
        <v>#DIV/0!</v>
      </c>
      <c r="AE154" s="58" t="e">
        <f t="shared" si="232"/>
        <v>#DIV/0!</v>
      </c>
      <c r="AF154" s="58" t="e">
        <f t="shared" si="232"/>
        <v>#DIV/0!</v>
      </c>
      <c r="AG154" s="4" t="e">
        <f t="shared" si="226"/>
        <v>#DIV/0!</v>
      </c>
      <c r="AH154" s="57" t="e">
        <f>AH128*AH180</f>
        <v>#DIV/0!</v>
      </c>
      <c r="AI154" s="58" t="e">
        <f t="shared" ref="AI154:AK154" si="233">AI128*AI180</f>
        <v>#DIV/0!</v>
      </c>
      <c r="AJ154" s="58" t="e">
        <f t="shared" si="233"/>
        <v>#DIV/0!</v>
      </c>
      <c r="AK154" s="58" t="e">
        <f t="shared" si="233"/>
        <v>#DIV/0!</v>
      </c>
      <c r="AL154" s="4" t="e">
        <f t="shared" si="227"/>
        <v>#DIV/0!</v>
      </c>
    </row>
    <row r="155" spans="2:38" outlineLevel="1" x14ac:dyDescent="0.3">
      <c r="B155" s="358" t="s">
        <v>110</v>
      </c>
      <c r="C155" s="383"/>
      <c r="D155" s="57"/>
      <c r="E155" s="58"/>
      <c r="F155" s="58"/>
      <c r="G155" s="58"/>
      <c r="H155" s="94">
        <f t="shared" si="221"/>
        <v>0</v>
      </c>
      <c r="I155" s="57"/>
      <c r="J155" s="58"/>
      <c r="K155" s="58"/>
      <c r="L155" s="58"/>
      <c r="M155" s="94">
        <f t="shared" si="222"/>
        <v>0</v>
      </c>
      <c r="N155" s="57"/>
      <c r="O155" s="5"/>
      <c r="P155" s="58" t="e">
        <f t="shared" ref="P155:Q155" si="234">+P128*P181</f>
        <v>#VALUE!</v>
      </c>
      <c r="Q155" s="58" t="e">
        <f t="shared" si="234"/>
        <v>#DIV/0!</v>
      </c>
      <c r="R155" s="94" t="e">
        <f t="shared" si="223"/>
        <v>#VALUE!</v>
      </c>
      <c r="S155" s="57" t="e">
        <f>+S128*S181</f>
        <v>#DIV/0!</v>
      </c>
      <c r="T155" s="58" t="e">
        <f t="shared" ref="T155:U155" si="235">+T128*T181</f>
        <v>#DIV/0!</v>
      </c>
      <c r="U155" s="58" t="e">
        <f t="shared" si="235"/>
        <v>#DIV/0!</v>
      </c>
      <c r="V155" s="58" t="e">
        <f t="shared" ref="V155" si="236">+V128*V181</f>
        <v>#DIV/0!</v>
      </c>
      <c r="W155" s="94" t="e">
        <f t="shared" si="224"/>
        <v>#DIV/0!</v>
      </c>
      <c r="X155" s="57" t="e">
        <f>+X128*X181</f>
        <v>#DIV/0!</v>
      </c>
      <c r="Y155" s="58" t="e">
        <f t="shared" ref="Y155:AA155" si="237">+Y128*Y181</f>
        <v>#DIV/0!</v>
      </c>
      <c r="Z155" s="58" t="e">
        <f t="shared" si="237"/>
        <v>#DIV/0!</v>
      </c>
      <c r="AA155" s="58" t="e">
        <f t="shared" si="237"/>
        <v>#DIV/0!</v>
      </c>
      <c r="AB155" s="4" t="e">
        <f t="shared" si="225"/>
        <v>#DIV/0!</v>
      </c>
      <c r="AC155" s="57" t="e">
        <f>+AC128*AC181</f>
        <v>#DIV/0!</v>
      </c>
      <c r="AD155" s="58" t="e">
        <f t="shared" ref="AD155:AF155" si="238">+AD128*AD181</f>
        <v>#DIV/0!</v>
      </c>
      <c r="AE155" s="58" t="e">
        <f t="shared" si="238"/>
        <v>#DIV/0!</v>
      </c>
      <c r="AF155" s="58" t="e">
        <f t="shared" si="238"/>
        <v>#DIV/0!</v>
      </c>
      <c r="AG155" s="4" t="e">
        <f t="shared" si="226"/>
        <v>#DIV/0!</v>
      </c>
      <c r="AH155" s="57" t="e">
        <f>+AH128*AH181</f>
        <v>#DIV/0!</v>
      </c>
      <c r="AI155" s="58" t="e">
        <f t="shared" ref="AI155:AK155" si="239">+AI128*AI181</f>
        <v>#DIV/0!</v>
      </c>
      <c r="AJ155" s="58" t="e">
        <f t="shared" si="239"/>
        <v>#DIV/0!</v>
      </c>
      <c r="AK155" s="58" t="e">
        <f t="shared" si="239"/>
        <v>#DIV/0!</v>
      </c>
      <c r="AL155" s="4" t="e">
        <f t="shared" si="227"/>
        <v>#DIV/0!</v>
      </c>
    </row>
    <row r="156" spans="2:38" outlineLevel="1" x14ac:dyDescent="0.3">
      <c r="B156" s="358" t="s">
        <v>111</v>
      </c>
      <c r="C156" s="383"/>
      <c r="D156" s="57"/>
      <c r="E156" s="58"/>
      <c r="F156" s="58"/>
      <c r="G156" s="58"/>
      <c r="H156" s="94">
        <f t="shared" si="221"/>
        <v>0</v>
      </c>
      <c r="I156" s="57"/>
      <c r="J156" s="58"/>
      <c r="K156" s="58"/>
      <c r="L156" s="58"/>
      <c r="M156" s="94">
        <f t="shared" si="222"/>
        <v>0</v>
      </c>
      <c r="N156" s="57"/>
      <c r="O156" s="5"/>
      <c r="P156" s="58" t="e">
        <f>-P31*P27</f>
        <v>#DIV/0!</v>
      </c>
      <c r="Q156" s="58" t="e">
        <f>-Q31*Q27</f>
        <v>#DIV/0!</v>
      </c>
      <c r="R156" s="94" t="e">
        <f t="shared" si="223"/>
        <v>#DIV/0!</v>
      </c>
      <c r="S156" s="57" t="e">
        <f>-S31*S27</f>
        <v>#DIV/0!</v>
      </c>
      <c r="T156" s="58" t="e">
        <f>-T31*T27</f>
        <v>#DIV/0!</v>
      </c>
      <c r="U156" s="58" t="e">
        <f>-U31*U27</f>
        <v>#DIV/0!</v>
      </c>
      <c r="V156" s="58" t="e">
        <f>-V31*V27</f>
        <v>#DIV/0!</v>
      </c>
      <c r="W156" s="94" t="e">
        <f t="shared" si="224"/>
        <v>#DIV/0!</v>
      </c>
      <c r="X156" s="57" t="e">
        <f>-X31*X27</f>
        <v>#DIV/0!</v>
      </c>
      <c r="Y156" s="58" t="e">
        <f>-Y31*Y27</f>
        <v>#DIV/0!</v>
      </c>
      <c r="Z156" s="58" t="e">
        <f>-Z31*Z27</f>
        <v>#DIV/0!</v>
      </c>
      <c r="AA156" s="58" t="e">
        <f>-AA31*AA27</f>
        <v>#DIV/0!</v>
      </c>
      <c r="AB156" s="4" t="e">
        <f t="shared" si="225"/>
        <v>#DIV/0!</v>
      </c>
      <c r="AC156" s="57" t="e">
        <f>-AC31*AC27</f>
        <v>#DIV/0!</v>
      </c>
      <c r="AD156" s="58" t="e">
        <f>-AD31*AD27</f>
        <v>#DIV/0!</v>
      </c>
      <c r="AE156" s="58" t="e">
        <f>-AE31*AE27</f>
        <v>#DIV/0!</v>
      </c>
      <c r="AF156" s="58" t="e">
        <f>-AF31*AF27</f>
        <v>#DIV/0!</v>
      </c>
      <c r="AG156" s="4" t="e">
        <f t="shared" si="226"/>
        <v>#DIV/0!</v>
      </c>
      <c r="AH156" s="57" t="e">
        <f>-AH31*AH27</f>
        <v>#DIV/0!</v>
      </c>
      <c r="AI156" s="58" t="e">
        <f>-AI31*AI27</f>
        <v>#DIV/0!</v>
      </c>
      <c r="AJ156" s="58" t="e">
        <f>-AJ31*AJ27</f>
        <v>#DIV/0!</v>
      </c>
      <c r="AK156" s="58" t="e">
        <f>-AK31*AK27</f>
        <v>#DIV/0!</v>
      </c>
      <c r="AL156" s="4" t="e">
        <f t="shared" si="227"/>
        <v>#DIV/0!</v>
      </c>
    </row>
    <row r="157" spans="2:38" outlineLevel="1" x14ac:dyDescent="0.3">
      <c r="B157" s="358" t="s">
        <v>112</v>
      </c>
      <c r="C157" s="383"/>
      <c r="D157" s="57"/>
      <c r="E157" s="58"/>
      <c r="F157" s="58"/>
      <c r="G157" s="58"/>
      <c r="H157" s="94">
        <f t="shared" si="221"/>
        <v>0</v>
      </c>
      <c r="I157" s="57"/>
      <c r="J157" s="58"/>
      <c r="K157" s="58"/>
      <c r="L157" s="58"/>
      <c r="M157" s="94">
        <f t="shared" si="222"/>
        <v>0</v>
      </c>
      <c r="N157" s="57"/>
      <c r="O157" s="5"/>
      <c r="P157" s="58">
        <f>-P60</f>
        <v>0</v>
      </c>
      <c r="Q157" s="58">
        <f>-Q60</f>
        <v>0</v>
      </c>
      <c r="R157" s="94">
        <f t="shared" si="223"/>
        <v>0</v>
      </c>
      <c r="S157" s="57">
        <f>-S60</f>
        <v>0</v>
      </c>
      <c r="T157" s="58">
        <f>-T60</f>
        <v>0</v>
      </c>
      <c r="U157" s="58">
        <f>-U60</f>
        <v>0</v>
      </c>
      <c r="V157" s="58">
        <f>-V60</f>
        <v>0</v>
      </c>
      <c r="W157" s="94">
        <f t="shared" si="224"/>
        <v>0</v>
      </c>
      <c r="X157" s="57">
        <f>-X60</f>
        <v>0</v>
      </c>
      <c r="Y157" s="58">
        <f>-Y60</f>
        <v>0</v>
      </c>
      <c r="Z157" s="58">
        <f>-Z60</f>
        <v>0</v>
      </c>
      <c r="AA157" s="58">
        <f>-AA60</f>
        <v>0</v>
      </c>
      <c r="AB157" s="4">
        <f t="shared" si="225"/>
        <v>0</v>
      </c>
      <c r="AC157" s="57">
        <f>-AC60</f>
        <v>0</v>
      </c>
      <c r="AD157" s="58">
        <f>-AD60</f>
        <v>0</v>
      </c>
      <c r="AE157" s="58">
        <f>-AE60</f>
        <v>0</v>
      </c>
      <c r="AF157" s="58">
        <f>-AF60</f>
        <v>0</v>
      </c>
      <c r="AG157" s="4">
        <f t="shared" si="226"/>
        <v>0</v>
      </c>
      <c r="AH157" s="57">
        <f>-AH60</f>
        <v>0</v>
      </c>
      <c r="AI157" s="58">
        <f>-AI60</f>
        <v>0</v>
      </c>
      <c r="AJ157" s="58">
        <f>-AJ60</f>
        <v>0</v>
      </c>
      <c r="AK157" s="58">
        <f>-AK60</f>
        <v>0</v>
      </c>
      <c r="AL157" s="4">
        <f t="shared" si="227"/>
        <v>0</v>
      </c>
    </row>
    <row r="158" spans="2:38" outlineLevel="1" x14ac:dyDescent="0.3">
      <c r="B158" s="358" t="s">
        <v>113</v>
      </c>
      <c r="C158" s="383"/>
      <c r="D158" s="57"/>
      <c r="E158" s="58"/>
      <c r="F158" s="58"/>
      <c r="G158" s="58"/>
      <c r="H158" s="94">
        <f t="shared" si="221"/>
        <v>0</v>
      </c>
      <c r="I158" s="57"/>
      <c r="J158" s="58"/>
      <c r="K158" s="58"/>
      <c r="L158" s="58"/>
      <c r="M158" s="94">
        <f t="shared" si="222"/>
        <v>0</v>
      </c>
      <c r="N158" s="57"/>
      <c r="O158" s="5"/>
      <c r="P158" s="58" t="e">
        <f>P89-O89</f>
        <v>#VALUE!</v>
      </c>
      <c r="Q158" s="58" t="e">
        <f>Q89-P89</f>
        <v>#VALUE!</v>
      </c>
      <c r="R158" s="94" t="e">
        <f t="shared" si="223"/>
        <v>#VALUE!</v>
      </c>
      <c r="S158" s="57" t="e">
        <f>S89-R89</f>
        <v>#VALUE!</v>
      </c>
      <c r="T158" s="58" t="e">
        <f>T89-S89</f>
        <v>#VALUE!</v>
      </c>
      <c r="U158" s="58" t="e">
        <f>U89-T89</f>
        <v>#VALUE!</v>
      </c>
      <c r="V158" s="58" t="e">
        <f>V89-U89</f>
        <v>#VALUE!</v>
      </c>
      <c r="W158" s="94" t="e">
        <f t="shared" si="224"/>
        <v>#VALUE!</v>
      </c>
      <c r="X158" s="57" t="e">
        <f>X89-W89</f>
        <v>#VALUE!</v>
      </c>
      <c r="Y158" s="58" t="e">
        <f>Y89-X89</f>
        <v>#VALUE!</v>
      </c>
      <c r="Z158" s="58" t="e">
        <f>Z89-Y89</f>
        <v>#VALUE!</v>
      </c>
      <c r="AA158" s="58" t="e">
        <f>AA89-Z89</f>
        <v>#VALUE!</v>
      </c>
      <c r="AB158" s="4" t="e">
        <f t="shared" si="225"/>
        <v>#VALUE!</v>
      </c>
      <c r="AC158" s="57" t="e">
        <f>AC89-AB89</f>
        <v>#VALUE!</v>
      </c>
      <c r="AD158" s="58" t="e">
        <f>AD89-AC89</f>
        <v>#VALUE!</v>
      </c>
      <c r="AE158" s="58" t="e">
        <f>AE89-AD89</f>
        <v>#VALUE!</v>
      </c>
      <c r="AF158" s="58" t="e">
        <f>AF89-AE89</f>
        <v>#VALUE!</v>
      </c>
      <c r="AG158" s="4" t="e">
        <f t="shared" si="226"/>
        <v>#VALUE!</v>
      </c>
      <c r="AH158" s="57" t="e">
        <f>AH89-AG89</f>
        <v>#VALUE!</v>
      </c>
      <c r="AI158" s="58" t="e">
        <f>AI89-AH89</f>
        <v>#VALUE!</v>
      </c>
      <c r="AJ158" s="58" t="e">
        <f>AJ89-AI89</f>
        <v>#VALUE!</v>
      </c>
      <c r="AK158" s="58" t="e">
        <f>AK89-AJ89</f>
        <v>#VALUE!</v>
      </c>
      <c r="AL158" s="4" t="e">
        <f t="shared" si="227"/>
        <v>#VALUE!</v>
      </c>
    </row>
    <row r="159" spans="2:38" outlineLevel="1" x14ac:dyDescent="0.3">
      <c r="B159" s="358" t="s">
        <v>114</v>
      </c>
      <c r="C159" s="383"/>
      <c r="D159" s="57"/>
      <c r="E159" s="58"/>
      <c r="F159" s="58"/>
      <c r="G159" s="58"/>
      <c r="H159" s="94">
        <f t="shared" si="221"/>
        <v>0</v>
      </c>
      <c r="I159" s="57"/>
      <c r="J159" s="58"/>
      <c r="K159" s="58"/>
      <c r="L159" s="58"/>
      <c r="M159" s="94">
        <f t="shared" si="222"/>
        <v>0</v>
      </c>
      <c r="N159" s="57"/>
      <c r="O159" s="5"/>
      <c r="P159" s="58" t="e">
        <f>P86-O86</f>
        <v>#VALUE!</v>
      </c>
      <c r="Q159" s="58" t="e">
        <f>Q86-P86</f>
        <v>#VALUE!</v>
      </c>
      <c r="R159" s="94" t="e">
        <f t="shared" si="223"/>
        <v>#VALUE!</v>
      </c>
      <c r="S159" s="57" t="e">
        <f>S86-R86</f>
        <v>#VALUE!</v>
      </c>
      <c r="T159" s="58" t="e">
        <f>T86-S86</f>
        <v>#VALUE!</v>
      </c>
      <c r="U159" s="58" t="e">
        <f>U86-T86</f>
        <v>#VALUE!</v>
      </c>
      <c r="V159" s="58" t="e">
        <f>V86-U86</f>
        <v>#VALUE!</v>
      </c>
      <c r="W159" s="94" t="e">
        <f t="shared" si="224"/>
        <v>#VALUE!</v>
      </c>
      <c r="X159" s="57" t="e">
        <f>X86-W86</f>
        <v>#VALUE!</v>
      </c>
      <c r="Y159" s="58" t="e">
        <f>Y86-X86</f>
        <v>#VALUE!</v>
      </c>
      <c r="Z159" s="58" t="e">
        <f>Z86-Y86</f>
        <v>#VALUE!</v>
      </c>
      <c r="AA159" s="58" t="e">
        <f>AA86-Z86</f>
        <v>#VALUE!</v>
      </c>
      <c r="AB159" s="4" t="e">
        <f t="shared" si="225"/>
        <v>#VALUE!</v>
      </c>
      <c r="AC159" s="57" t="e">
        <f>AC86-AB86</f>
        <v>#VALUE!</v>
      </c>
      <c r="AD159" s="58" t="e">
        <f>AD86-AC86</f>
        <v>#VALUE!</v>
      </c>
      <c r="AE159" s="58" t="e">
        <f>AE86-AD86</f>
        <v>#VALUE!</v>
      </c>
      <c r="AF159" s="58" t="e">
        <f>AF86-AE86</f>
        <v>#VALUE!</v>
      </c>
      <c r="AG159" s="4" t="e">
        <f t="shared" si="226"/>
        <v>#VALUE!</v>
      </c>
      <c r="AH159" s="57" t="e">
        <f>AH86-AG86</f>
        <v>#VALUE!</v>
      </c>
      <c r="AI159" s="58" t="e">
        <f>AI86-AH86</f>
        <v>#VALUE!</v>
      </c>
      <c r="AJ159" s="58" t="e">
        <f>AJ86-AI86</f>
        <v>#VALUE!</v>
      </c>
      <c r="AK159" s="58" t="e">
        <f>AK86-AJ86</f>
        <v>#VALUE!</v>
      </c>
      <c r="AL159" s="4" t="e">
        <f t="shared" si="227"/>
        <v>#VALUE!</v>
      </c>
    </row>
    <row r="160" spans="2:38" ht="16.2" outlineLevel="1" x14ac:dyDescent="0.45">
      <c r="B160" s="358" t="s">
        <v>116</v>
      </c>
      <c r="C160" s="383"/>
      <c r="D160" s="170"/>
      <c r="E160" s="171"/>
      <c r="F160" s="171"/>
      <c r="G160" s="171"/>
      <c r="H160" s="173">
        <f t="shared" si="221"/>
        <v>0</v>
      </c>
      <c r="I160" s="170"/>
      <c r="J160" s="171"/>
      <c r="K160" s="171"/>
      <c r="L160" s="171"/>
      <c r="M160" s="173">
        <f t="shared" si="222"/>
        <v>0</v>
      </c>
      <c r="N160" s="170"/>
      <c r="O160" s="8"/>
      <c r="P160" s="171" t="e">
        <f>P88-O88</f>
        <v>#VALUE!</v>
      </c>
      <c r="Q160" s="171" t="e">
        <f>Q88-P88</f>
        <v>#VALUE!</v>
      </c>
      <c r="R160" s="173" t="e">
        <f t="shared" si="223"/>
        <v>#VALUE!</v>
      </c>
      <c r="S160" s="170" t="e">
        <f>S88-R88</f>
        <v>#VALUE!</v>
      </c>
      <c r="T160" s="171" t="e">
        <f>T88-S88</f>
        <v>#VALUE!</v>
      </c>
      <c r="U160" s="171" t="e">
        <f>U88-T88</f>
        <v>#VALUE!</v>
      </c>
      <c r="V160" s="171">
        <f>V88-U88</f>
        <v>0</v>
      </c>
      <c r="W160" s="173" t="e">
        <f t="shared" si="224"/>
        <v>#VALUE!</v>
      </c>
      <c r="X160" s="170">
        <f>X88-W88</f>
        <v>0</v>
      </c>
      <c r="Y160" s="171">
        <f>Y88-X88</f>
        <v>0</v>
      </c>
      <c r="Z160" s="171">
        <f>Z88-Y88</f>
        <v>0</v>
      </c>
      <c r="AA160" s="171">
        <f>AA88-Z88</f>
        <v>0</v>
      </c>
      <c r="AB160" s="7">
        <f t="shared" si="225"/>
        <v>0</v>
      </c>
      <c r="AC160" s="170">
        <f>AC88-AB88</f>
        <v>0</v>
      </c>
      <c r="AD160" s="171">
        <f>AD88-AC88</f>
        <v>0</v>
      </c>
      <c r="AE160" s="171">
        <f>AE88-AD88</f>
        <v>0</v>
      </c>
      <c r="AF160" s="171">
        <f>AF88-AE88</f>
        <v>0</v>
      </c>
      <c r="AG160" s="7">
        <f t="shared" si="226"/>
        <v>0</v>
      </c>
      <c r="AH160" s="170">
        <f>AH88-AG88</f>
        <v>0</v>
      </c>
      <c r="AI160" s="171">
        <f>AI88-AH88</f>
        <v>0</v>
      </c>
      <c r="AJ160" s="171">
        <f>AJ88-AI88</f>
        <v>0</v>
      </c>
      <c r="AK160" s="171">
        <f>AK88-AJ88</f>
        <v>0</v>
      </c>
      <c r="AL160" s="7">
        <f t="shared" si="227"/>
        <v>0</v>
      </c>
    </row>
    <row r="161" spans="2:38" outlineLevel="1" x14ac:dyDescent="0.3">
      <c r="B161" s="356" t="s">
        <v>30</v>
      </c>
      <c r="C161" s="387"/>
      <c r="D161" s="86">
        <f>SUM(D153:D160)</f>
        <v>0</v>
      </c>
      <c r="E161" s="84">
        <f t="shared" ref="E161" si="240">SUM(E153:E160)</f>
        <v>0</v>
      </c>
      <c r="F161" s="84">
        <f t="shared" ref="F161:L161" si="241">SUM(F153:F160)</f>
        <v>0</v>
      </c>
      <c r="G161" s="84">
        <f t="shared" si="241"/>
        <v>0</v>
      </c>
      <c r="H161" s="95">
        <f t="shared" si="241"/>
        <v>0</v>
      </c>
      <c r="I161" s="86">
        <f t="shared" si="241"/>
        <v>0</v>
      </c>
      <c r="J161" s="84">
        <f t="shared" si="241"/>
        <v>0</v>
      </c>
      <c r="K161" s="84">
        <f t="shared" si="241"/>
        <v>0</v>
      </c>
      <c r="L161" s="84">
        <f t="shared" si="241"/>
        <v>0</v>
      </c>
      <c r="M161" s="95">
        <f t="shared" si="222"/>
        <v>0</v>
      </c>
      <c r="N161" s="86">
        <f>SUM(N153:N160)</f>
        <v>0</v>
      </c>
      <c r="O161" s="84">
        <f>SUM(O153:O160)</f>
        <v>0</v>
      </c>
      <c r="P161" s="84" t="e">
        <f>SUM(P153:P160)</f>
        <v>#VALUE!</v>
      </c>
      <c r="Q161" s="84" t="e">
        <f>SUM(Q153:Q160)</f>
        <v>#DIV/0!</v>
      </c>
      <c r="R161" s="95" t="e">
        <f t="shared" si="223"/>
        <v>#VALUE!</v>
      </c>
      <c r="S161" s="86" t="e">
        <f>SUM(S153:S160)</f>
        <v>#DIV/0!</v>
      </c>
      <c r="T161" s="84" t="e">
        <f>SUM(T153:T160)</f>
        <v>#DIV/0!</v>
      </c>
      <c r="U161" s="84" t="e">
        <f>SUM(U153:U160)</f>
        <v>#DIV/0!</v>
      </c>
      <c r="V161" s="84" t="e">
        <f>SUM(V153:V160)</f>
        <v>#DIV/0!</v>
      </c>
      <c r="W161" s="94" t="e">
        <f t="shared" si="224"/>
        <v>#DIV/0!</v>
      </c>
      <c r="X161" s="86" t="e">
        <f>SUM(X153:X160)</f>
        <v>#DIV/0!</v>
      </c>
      <c r="Y161" s="84" t="e">
        <f>SUM(Y153:Y160)</f>
        <v>#DIV/0!</v>
      </c>
      <c r="Z161" s="84" t="e">
        <f>SUM(Z153:Z160)</f>
        <v>#DIV/0!</v>
      </c>
      <c r="AA161" s="84" t="e">
        <f>SUM(AA153:AA160)</f>
        <v>#DIV/0!</v>
      </c>
      <c r="AB161" s="4" t="e">
        <f t="shared" si="225"/>
        <v>#DIV/0!</v>
      </c>
      <c r="AC161" s="86" t="e">
        <f>SUM(AC153:AC160)</f>
        <v>#DIV/0!</v>
      </c>
      <c r="AD161" s="84" t="e">
        <f>SUM(AD153:AD160)</f>
        <v>#DIV/0!</v>
      </c>
      <c r="AE161" s="84" t="e">
        <f>SUM(AE153:AE160)</f>
        <v>#DIV/0!</v>
      </c>
      <c r="AF161" s="84" t="e">
        <f>SUM(AF153:AF160)</f>
        <v>#DIV/0!</v>
      </c>
      <c r="AG161" s="4" t="e">
        <f t="shared" si="226"/>
        <v>#DIV/0!</v>
      </c>
      <c r="AH161" s="86" t="e">
        <f>SUM(AH153:AH160)</f>
        <v>#DIV/0!</v>
      </c>
      <c r="AI161" s="84" t="e">
        <f>SUM(AI153:AI160)</f>
        <v>#DIV/0!</v>
      </c>
      <c r="AJ161" s="84" t="e">
        <f>SUM(AJ153:AJ160)</f>
        <v>#DIV/0!</v>
      </c>
      <c r="AK161" s="84" t="e">
        <f>SUM(AK153:AK160)</f>
        <v>#DIV/0!</v>
      </c>
      <c r="AL161" s="4" t="e">
        <f t="shared" si="227"/>
        <v>#DIV/0!</v>
      </c>
    </row>
    <row r="162" spans="2:38" s="50" customFormat="1" outlineLevel="1" x14ac:dyDescent="0.3">
      <c r="B162" s="358" t="s">
        <v>31</v>
      </c>
      <c r="C162" s="383"/>
      <c r="D162" s="35"/>
      <c r="E162" s="125">
        <f t="shared" ref="E162:AB162" si="242">E161+E150+E140</f>
        <v>0</v>
      </c>
      <c r="F162" s="125">
        <f t="shared" si="242"/>
        <v>0</v>
      </c>
      <c r="G162" s="125">
        <f>G161+G150+G140</f>
        <v>0</v>
      </c>
      <c r="H162" s="12">
        <f>H161+H150+H140</f>
        <v>0</v>
      </c>
      <c r="I162" s="35">
        <f t="shared" si="242"/>
        <v>0</v>
      </c>
      <c r="J162" s="125">
        <f t="shared" si="242"/>
        <v>0</v>
      </c>
      <c r="K162" s="125">
        <f t="shared" si="242"/>
        <v>0</v>
      </c>
      <c r="L162" s="125">
        <f t="shared" si="242"/>
        <v>0</v>
      </c>
      <c r="M162" s="12">
        <f t="shared" si="242"/>
        <v>0</v>
      </c>
      <c r="N162" s="35">
        <f t="shared" si="242"/>
        <v>0</v>
      </c>
      <c r="O162" s="125">
        <f t="shared" si="242"/>
        <v>0</v>
      </c>
      <c r="P162" s="125" t="e">
        <f t="shared" si="242"/>
        <v>#VALUE!</v>
      </c>
      <c r="Q162" s="125" t="e">
        <f t="shared" si="242"/>
        <v>#DIV/0!</v>
      </c>
      <c r="R162" s="12" t="e">
        <f>R161+R150+R140</f>
        <v>#VALUE!</v>
      </c>
      <c r="S162" s="35" t="e">
        <f t="shared" si="242"/>
        <v>#DIV/0!</v>
      </c>
      <c r="T162" s="125" t="e">
        <f t="shared" si="242"/>
        <v>#DIV/0!</v>
      </c>
      <c r="U162" s="125" t="e">
        <f t="shared" si="242"/>
        <v>#DIV/0!</v>
      </c>
      <c r="V162" s="125" t="e">
        <f t="shared" si="242"/>
        <v>#DIV/0!</v>
      </c>
      <c r="W162" s="12" t="e">
        <f t="shared" si="242"/>
        <v>#DIV/0!</v>
      </c>
      <c r="X162" s="35" t="e">
        <f t="shared" si="242"/>
        <v>#DIV/0!</v>
      </c>
      <c r="Y162" s="125" t="e">
        <f t="shared" si="242"/>
        <v>#DIV/0!</v>
      </c>
      <c r="Z162" s="125" t="e">
        <f t="shared" si="242"/>
        <v>#DIV/0!</v>
      </c>
      <c r="AA162" s="125" t="e">
        <f t="shared" si="242"/>
        <v>#DIV/0!</v>
      </c>
      <c r="AB162" s="12" t="e">
        <f t="shared" si="242"/>
        <v>#DIV/0!</v>
      </c>
      <c r="AC162" s="35" t="e">
        <f t="shared" ref="AC162:AL162" si="243">AC161+AC150+AC140</f>
        <v>#DIV/0!</v>
      </c>
      <c r="AD162" s="125" t="e">
        <f t="shared" si="243"/>
        <v>#DIV/0!</v>
      </c>
      <c r="AE162" s="125" t="e">
        <f t="shared" si="243"/>
        <v>#DIV/0!</v>
      </c>
      <c r="AF162" s="125" t="e">
        <f t="shared" si="243"/>
        <v>#DIV/0!</v>
      </c>
      <c r="AG162" s="12" t="e">
        <f t="shared" si="243"/>
        <v>#DIV/0!</v>
      </c>
      <c r="AH162" s="35" t="e">
        <f t="shared" si="243"/>
        <v>#DIV/0!</v>
      </c>
      <c r="AI162" s="125" t="e">
        <f t="shared" si="243"/>
        <v>#DIV/0!</v>
      </c>
      <c r="AJ162" s="125" t="e">
        <f t="shared" si="243"/>
        <v>#DIV/0!</v>
      </c>
      <c r="AK162" s="125" t="e">
        <f t="shared" si="243"/>
        <v>#DIV/0!</v>
      </c>
      <c r="AL162" s="12" t="e">
        <f t="shared" si="243"/>
        <v>#DIV/0!</v>
      </c>
    </row>
    <row r="163" spans="2:38" s="50" customFormat="1" ht="16.2" outlineLevel="1" x14ac:dyDescent="0.45">
      <c r="B163" s="358" t="s">
        <v>32</v>
      </c>
      <c r="C163" s="383"/>
      <c r="D163" s="32"/>
      <c r="E163" s="8">
        <f>D164</f>
        <v>0</v>
      </c>
      <c r="F163" s="8">
        <f>E164</f>
        <v>0</v>
      </c>
      <c r="G163" s="8">
        <f>F164</f>
        <v>0</v>
      </c>
      <c r="H163" s="7"/>
      <c r="I163" s="32">
        <f>H164</f>
        <v>0</v>
      </c>
      <c r="J163" s="8">
        <f t="shared" ref="J163:AA163" si="244">I164</f>
        <v>0</v>
      </c>
      <c r="K163" s="8">
        <f t="shared" si="244"/>
        <v>0</v>
      </c>
      <c r="L163" s="8">
        <f t="shared" si="244"/>
        <v>0</v>
      </c>
      <c r="M163" s="7">
        <f>H164</f>
        <v>0</v>
      </c>
      <c r="N163" s="32">
        <f t="shared" si="244"/>
        <v>0</v>
      </c>
      <c r="O163" s="8">
        <f t="shared" si="244"/>
        <v>0</v>
      </c>
      <c r="P163" s="8">
        <f t="shared" si="244"/>
        <v>0</v>
      </c>
      <c r="Q163" s="8" t="e">
        <f t="shared" si="244"/>
        <v>#VALUE!</v>
      </c>
      <c r="R163" s="7">
        <f>M164</f>
        <v>0</v>
      </c>
      <c r="S163" s="32" t="e">
        <f t="shared" si="244"/>
        <v>#VALUE!</v>
      </c>
      <c r="T163" s="8" t="e">
        <f t="shared" si="244"/>
        <v>#VALUE!</v>
      </c>
      <c r="U163" s="8" t="e">
        <f t="shared" si="244"/>
        <v>#VALUE!</v>
      </c>
      <c r="V163" s="8" t="e">
        <f t="shared" si="244"/>
        <v>#VALUE!</v>
      </c>
      <c r="W163" s="7" t="e">
        <f>R164</f>
        <v>#VALUE!</v>
      </c>
      <c r="X163" s="32" t="e">
        <f t="shared" si="244"/>
        <v>#VALUE!</v>
      </c>
      <c r="Y163" s="8" t="e">
        <f t="shared" si="244"/>
        <v>#VALUE!</v>
      </c>
      <c r="Z163" s="8" t="e">
        <f t="shared" si="244"/>
        <v>#VALUE!</v>
      </c>
      <c r="AA163" s="8" t="e">
        <f t="shared" si="244"/>
        <v>#VALUE!</v>
      </c>
      <c r="AB163" s="7" t="e">
        <f>W164</f>
        <v>#VALUE!</v>
      </c>
      <c r="AC163" s="32" t="e">
        <f>AB164</f>
        <v>#VALUE!</v>
      </c>
      <c r="AD163" s="8" t="e">
        <f>AC164</f>
        <v>#VALUE!</v>
      </c>
      <c r="AE163" s="8" t="e">
        <f>AD164</f>
        <v>#VALUE!</v>
      </c>
      <c r="AF163" s="8" t="e">
        <f>AE164</f>
        <v>#VALUE!</v>
      </c>
      <c r="AG163" s="7" t="e">
        <f>AB164</f>
        <v>#VALUE!</v>
      </c>
      <c r="AH163" s="32" t="e">
        <f>AG164</f>
        <v>#VALUE!</v>
      </c>
      <c r="AI163" s="8" t="e">
        <f>AH164</f>
        <v>#VALUE!</v>
      </c>
      <c r="AJ163" s="8" t="e">
        <f>AI164</f>
        <v>#VALUE!</v>
      </c>
      <c r="AK163" s="8" t="e">
        <f>AJ164</f>
        <v>#VALUE!</v>
      </c>
      <c r="AL163" s="7" t="e">
        <f>AG164</f>
        <v>#VALUE!</v>
      </c>
    </row>
    <row r="164" spans="2:38" outlineLevel="1" x14ac:dyDescent="0.3">
      <c r="B164" s="356" t="s">
        <v>33</v>
      </c>
      <c r="C164" s="387"/>
      <c r="D164" s="14">
        <f t="shared" ref="D164:G164" si="245">D163+D162</f>
        <v>0</v>
      </c>
      <c r="E164" s="10">
        <f t="shared" si="245"/>
        <v>0</v>
      </c>
      <c r="F164" s="10">
        <f t="shared" si="245"/>
        <v>0</v>
      </c>
      <c r="G164" s="10">
        <f t="shared" si="245"/>
        <v>0</v>
      </c>
      <c r="H164" s="9">
        <f>G164</f>
        <v>0</v>
      </c>
      <c r="I164" s="14">
        <f t="shared" ref="I164:AL164" si="246">I163+I162</f>
        <v>0</v>
      </c>
      <c r="J164" s="10">
        <f t="shared" si="246"/>
        <v>0</v>
      </c>
      <c r="K164" s="10">
        <f t="shared" si="246"/>
        <v>0</v>
      </c>
      <c r="L164" s="10">
        <f t="shared" si="246"/>
        <v>0</v>
      </c>
      <c r="M164" s="9">
        <f t="shared" si="246"/>
        <v>0</v>
      </c>
      <c r="N164" s="14">
        <f t="shared" si="246"/>
        <v>0</v>
      </c>
      <c r="O164" s="10">
        <f t="shared" si="246"/>
        <v>0</v>
      </c>
      <c r="P164" s="10" t="e">
        <f t="shared" si="246"/>
        <v>#VALUE!</v>
      </c>
      <c r="Q164" s="10" t="e">
        <f t="shared" si="246"/>
        <v>#VALUE!</v>
      </c>
      <c r="R164" s="9" t="e">
        <f>R163+R162</f>
        <v>#VALUE!</v>
      </c>
      <c r="S164" s="14" t="e">
        <f t="shared" si="246"/>
        <v>#VALUE!</v>
      </c>
      <c r="T164" s="10" t="e">
        <f t="shared" si="246"/>
        <v>#VALUE!</v>
      </c>
      <c r="U164" s="10" t="e">
        <f t="shared" si="246"/>
        <v>#VALUE!</v>
      </c>
      <c r="V164" s="10" t="e">
        <f t="shared" si="246"/>
        <v>#VALUE!</v>
      </c>
      <c r="W164" s="9" t="e">
        <f t="shared" si="246"/>
        <v>#VALUE!</v>
      </c>
      <c r="X164" s="14" t="e">
        <f t="shared" si="246"/>
        <v>#VALUE!</v>
      </c>
      <c r="Y164" s="10" t="e">
        <f t="shared" si="246"/>
        <v>#VALUE!</v>
      </c>
      <c r="Z164" s="10" t="e">
        <f t="shared" si="246"/>
        <v>#VALUE!</v>
      </c>
      <c r="AA164" s="10" t="e">
        <f t="shared" si="246"/>
        <v>#VALUE!</v>
      </c>
      <c r="AB164" s="9" t="e">
        <f t="shared" si="246"/>
        <v>#VALUE!</v>
      </c>
      <c r="AC164" s="14" t="e">
        <f t="shared" si="246"/>
        <v>#VALUE!</v>
      </c>
      <c r="AD164" s="10" t="e">
        <f t="shared" si="246"/>
        <v>#VALUE!</v>
      </c>
      <c r="AE164" s="10" t="e">
        <f t="shared" si="246"/>
        <v>#VALUE!</v>
      </c>
      <c r="AF164" s="10" t="e">
        <f t="shared" si="246"/>
        <v>#VALUE!</v>
      </c>
      <c r="AG164" s="9" t="e">
        <f t="shared" si="246"/>
        <v>#VALUE!</v>
      </c>
      <c r="AH164" s="14" t="e">
        <f t="shared" si="246"/>
        <v>#VALUE!</v>
      </c>
      <c r="AI164" s="10" t="e">
        <f t="shared" si="246"/>
        <v>#VALUE!</v>
      </c>
      <c r="AJ164" s="10" t="e">
        <f t="shared" si="246"/>
        <v>#VALUE!</v>
      </c>
      <c r="AK164" s="10" t="e">
        <f t="shared" si="246"/>
        <v>#VALUE!</v>
      </c>
      <c r="AL164" s="9" t="e">
        <f t="shared" si="246"/>
        <v>#VALUE!</v>
      </c>
    </row>
    <row r="165" spans="2:38" outlineLevel="1" x14ac:dyDescent="0.3">
      <c r="B165" s="352" t="s">
        <v>49</v>
      </c>
      <c r="C165" s="382"/>
      <c r="D165" s="35"/>
      <c r="E165" s="13"/>
      <c r="F165" s="13"/>
      <c r="G165" s="13"/>
      <c r="H165" s="17" t="e">
        <f>H140-(-H147)+($C$210*H89*(1-$C$211))</f>
        <v>#DIV/0!</v>
      </c>
      <c r="I165" s="35"/>
      <c r="J165" s="13"/>
      <c r="K165" s="13"/>
      <c r="L165" s="13"/>
      <c r="M165" s="123" t="e">
        <f>M140-(-M147)+($C$210*M89*(1-$C$211))</f>
        <v>#DIV/0!</v>
      </c>
      <c r="N165" s="35"/>
      <c r="O165" s="13"/>
      <c r="P165" s="13"/>
      <c r="Q165" s="13"/>
      <c r="R165" s="123" t="e">
        <f>R140-(-R147)+($C$210*R89*(1-$C$211))</f>
        <v>#VALUE!</v>
      </c>
      <c r="S165" s="35"/>
      <c r="T165" s="13"/>
      <c r="U165" s="13"/>
      <c r="V165" s="13"/>
      <c r="W165" s="123" t="e">
        <f>W140-(-W147)+($C$210*W89*(1-$C$211))</f>
        <v>#DIV/0!</v>
      </c>
      <c r="X165" s="35"/>
      <c r="Y165" s="13"/>
      <c r="Z165" s="13"/>
      <c r="AA165" s="13"/>
      <c r="AB165" s="123" t="e">
        <f>AB140-(-AB147)+($C$210*AB89*(1-$C$211))</f>
        <v>#DIV/0!</v>
      </c>
      <c r="AC165" s="35"/>
      <c r="AD165" s="125"/>
      <c r="AE165" s="125"/>
      <c r="AF165" s="125"/>
      <c r="AG165" s="123" t="e">
        <f>AG140-(-AG147)+($C$210*AG89*(1-$C$211))</f>
        <v>#DIV/0!</v>
      </c>
      <c r="AH165" s="35"/>
      <c r="AI165" s="125"/>
      <c r="AJ165" s="125"/>
      <c r="AK165" s="125"/>
      <c r="AL165" s="123" t="e">
        <f>AL140-(-AL147)+($C$210*AL89*(1-$C$211))</f>
        <v>#DIV/0!</v>
      </c>
    </row>
    <row r="166" spans="2:38" s="105" customFormat="1" outlineLevel="1" x14ac:dyDescent="0.3">
      <c r="B166" s="122" t="s">
        <v>131</v>
      </c>
      <c r="C166" s="120"/>
      <c r="D166" s="35"/>
      <c r="E166" s="13"/>
      <c r="F166" s="13"/>
      <c r="G166" s="13"/>
      <c r="H166" s="17">
        <v>0</v>
      </c>
      <c r="I166" s="13"/>
      <c r="J166" s="13"/>
      <c r="K166" s="13"/>
      <c r="L166" s="13"/>
      <c r="M166" s="17">
        <v>0</v>
      </c>
      <c r="N166" s="13"/>
      <c r="O166" s="13"/>
      <c r="P166" s="13"/>
      <c r="Q166" s="13"/>
      <c r="R166" s="123">
        <f>M166+1</f>
        <v>1</v>
      </c>
      <c r="S166" s="13"/>
      <c r="T166" s="13"/>
      <c r="U166" s="13"/>
      <c r="V166" s="13"/>
      <c r="W166" s="123">
        <f>R166+1</f>
        <v>2</v>
      </c>
      <c r="X166" s="13"/>
      <c r="Y166" s="13"/>
      <c r="Z166" s="13"/>
      <c r="AA166" s="13"/>
      <c r="AB166" s="123">
        <f>W166+1</f>
        <v>3</v>
      </c>
      <c r="AC166" s="125"/>
      <c r="AD166" s="125"/>
      <c r="AE166" s="125"/>
      <c r="AF166" s="125"/>
      <c r="AG166" s="123">
        <f>AB166+1</f>
        <v>4</v>
      </c>
      <c r="AH166" s="125"/>
      <c r="AI166" s="125"/>
      <c r="AJ166" s="125"/>
      <c r="AK166" s="125"/>
      <c r="AL166" s="123">
        <f>AG166+1</f>
        <v>5</v>
      </c>
    </row>
    <row r="167" spans="2:38" outlineLevel="1" x14ac:dyDescent="0.3">
      <c r="B167" s="352" t="s">
        <v>50</v>
      </c>
      <c r="C167" s="382"/>
      <c r="D167" s="35"/>
      <c r="E167" s="125"/>
      <c r="F167" s="125"/>
      <c r="G167" s="125"/>
      <c r="H167" s="12" t="e">
        <f>H165/(1+$C$213)^H166</f>
        <v>#DIV/0!</v>
      </c>
      <c r="I167" s="125"/>
      <c r="J167" s="125"/>
      <c r="K167" s="125"/>
      <c r="L167" s="125"/>
      <c r="M167" s="12" t="e">
        <f>M165/(1+$C$213)^M166</f>
        <v>#DIV/0!</v>
      </c>
      <c r="N167" s="125"/>
      <c r="O167" s="125"/>
      <c r="P167" s="125"/>
      <c r="Q167" s="125"/>
      <c r="R167" s="12" t="e">
        <f>R165/(1+$C$213)^R166</f>
        <v>#VALUE!</v>
      </c>
      <c r="S167" s="125"/>
      <c r="T167" s="125"/>
      <c r="U167" s="125"/>
      <c r="V167" s="125"/>
      <c r="W167" s="12" t="e">
        <f>W165/(1+$C$213)^W166</f>
        <v>#DIV/0!</v>
      </c>
      <c r="X167" s="125"/>
      <c r="Y167" s="125"/>
      <c r="Z167" s="125"/>
      <c r="AA167" s="125"/>
      <c r="AB167" s="12" t="e">
        <f>AB165/(1+$C$213)^AB166</f>
        <v>#DIV/0!</v>
      </c>
      <c r="AC167" s="125"/>
      <c r="AD167" s="125"/>
      <c r="AE167" s="125"/>
      <c r="AF167" s="125"/>
      <c r="AG167" s="12" t="e">
        <f>AG165/(1+$C$213)^AG166</f>
        <v>#DIV/0!</v>
      </c>
      <c r="AH167" s="125"/>
      <c r="AI167" s="125"/>
      <c r="AJ167" s="125"/>
      <c r="AK167" s="125"/>
      <c r="AL167" s="12" t="e">
        <f>AL165/(1+$C$213)^AL166</f>
        <v>#DIV/0!</v>
      </c>
    </row>
    <row r="168" spans="2:38" s="135" customFormat="1" outlineLevel="1" x14ac:dyDescent="0.3">
      <c r="B168" s="196" t="s">
        <v>162</v>
      </c>
      <c r="C168" s="207"/>
      <c r="D168" s="197"/>
      <c r="E168" s="198"/>
      <c r="F168" s="198"/>
      <c r="G168" s="198"/>
      <c r="H168" s="199"/>
      <c r="I168" s="198"/>
      <c r="J168" s="198"/>
      <c r="K168" s="198"/>
      <c r="L168" s="198"/>
      <c r="M168" s="199"/>
      <c r="N168" s="198"/>
      <c r="O168" s="198"/>
      <c r="P168" s="198"/>
      <c r="Q168" s="198"/>
      <c r="R168" s="199"/>
      <c r="S168" s="198"/>
      <c r="T168" s="198"/>
      <c r="U168" s="198"/>
      <c r="V168" s="198"/>
      <c r="W168" s="199"/>
      <c r="X168" s="198"/>
      <c r="Y168" s="198"/>
      <c r="Z168" s="198"/>
      <c r="AA168" s="198"/>
      <c r="AB168" s="199"/>
      <c r="AC168" s="198"/>
      <c r="AD168" s="198"/>
      <c r="AE168" s="198"/>
      <c r="AF168" s="198"/>
      <c r="AG168" s="199"/>
      <c r="AH168" s="198"/>
      <c r="AI168" s="198"/>
      <c r="AJ168" s="198"/>
      <c r="AK168" s="198"/>
      <c r="AL168" s="199"/>
    </row>
    <row r="169" spans="2:38" s="50" customFormat="1" outlineLevel="1" x14ac:dyDescent="0.3">
      <c r="B169" s="195" t="s">
        <v>159</v>
      </c>
      <c r="C169" s="321"/>
      <c r="D169" s="35"/>
      <c r="E169" s="125"/>
      <c r="F169" s="125"/>
      <c r="G169" s="125"/>
      <c r="H169" s="12">
        <f>G169</f>
        <v>0</v>
      </c>
      <c r="I169" s="35"/>
      <c r="J169" s="125"/>
      <c r="K169" s="125"/>
      <c r="L169" s="125"/>
      <c r="M169" s="12">
        <f>L169</f>
        <v>0</v>
      </c>
      <c r="N169" s="35"/>
      <c r="O169" s="125"/>
      <c r="P169" s="125" t="e">
        <f>(P67+P68+P75)*P170</f>
        <v>#VALUE!</v>
      </c>
      <c r="Q169" s="125" t="e">
        <f>(Q67+Q68+Q75)*Q170</f>
        <v>#VALUE!</v>
      </c>
      <c r="R169" s="12" t="e">
        <f>Q169</f>
        <v>#VALUE!</v>
      </c>
      <c r="S169" s="35" t="e">
        <f>(S67+S68+S75)*S170</f>
        <v>#VALUE!</v>
      </c>
      <c r="T169" s="125" t="e">
        <f t="shared" ref="T169" si="247">(T67+T68+T75)*T170</f>
        <v>#VALUE!</v>
      </c>
      <c r="U169" s="125" t="e">
        <f>(U67+U68+U75)*U170</f>
        <v>#VALUE!</v>
      </c>
      <c r="V169" s="125" t="e">
        <f>(V67+V68+V75)*V170</f>
        <v>#VALUE!</v>
      </c>
      <c r="W169" s="12" t="e">
        <f>V169</f>
        <v>#VALUE!</v>
      </c>
      <c r="X169" s="35" t="e">
        <f>(X67+X68+X75)*X170</f>
        <v>#VALUE!</v>
      </c>
      <c r="Y169" s="125" t="e">
        <f t="shared" ref="Y169" si="248">(Y67+Y68+Y75)*Y170</f>
        <v>#VALUE!</v>
      </c>
      <c r="Z169" s="125" t="e">
        <f>(Z67+Z68+Z75)*Z170</f>
        <v>#VALUE!</v>
      </c>
      <c r="AA169" s="125" t="e">
        <f>(AA67+AA68+AA75)*AA170</f>
        <v>#VALUE!</v>
      </c>
      <c r="AB169" s="12" t="e">
        <f>AA169</f>
        <v>#VALUE!</v>
      </c>
      <c r="AC169" s="35" t="e">
        <f>(AC67+AC68+AC75)*AC170</f>
        <v>#VALUE!</v>
      </c>
      <c r="AD169" s="125" t="e">
        <f t="shared" ref="AD169" si="249">(AD67+AD68+AD75)*AD170</f>
        <v>#VALUE!</v>
      </c>
      <c r="AE169" s="125" t="e">
        <f>(AE67+AE68+AE75)*AE170</f>
        <v>#VALUE!</v>
      </c>
      <c r="AF169" s="125" t="e">
        <f>(AF67+AF68+AF75)*AF170</f>
        <v>#VALUE!</v>
      </c>
      <c r="AG169" s="12" t="e">
        <f>AF169</f>
        <v>#VALUE!</v>
      </c>
      <c r="AH169" s="35" t="e">
        <f>(AH67+AH68+AH75)*AH170</f>
        <v>#VALUE!</v>
      </c>
      <c r="AI169" s="125" t="e">
        <f t="shared" ref="AI169" si="250">(AI67+AI68+AI75)*AI170</f>
        <v>#VALUE!</v>
      </c>
      <c r="AJ169" s="125" t="e">
        <f>(AJ67+AJ68+AJ75)*AJ170</f>
        <v>#VALUE!</v>
      </c>
      <c r="AK169" s="125" t="e">
        <f>(AK67+AK68+AK75)*AK170</f>
        <v>#VALUE!</v>
      </c>
      <c r="AL169" s="12" t="e">
        <f>AK169</f>
        <v>#VALUE!</v>
      </c>
    </row>
    <row r="170" spans="2:38" s="50" customFormat="1" outlineLevel="1" x14ac:dyDescent="0.3">
      <c r="B170" s="195" t="s">
        <v>195</v>
      </c>
      <c r="C170" s="321"/>
      <c r="D170" s="101" t="e">
        <f t="shared" ref="D170:O170" si="251">D169/(D67+D68+D75)</f>
        <v>#DIV/0!</v>
      </c>
      <c r="E170" s="129" t="e">
        <f t="shared" si="251"/>
        <v>#DIV/0!</v>
      </c>
      <c r="F170" s="129" t="e">
        <f t="shared" si="251"/>
        <v>#DIV/0!</v>
      </c>
      <c r="G170" s="129" t="e">
        <f t="shared" si="251"/>
        <v>#DIV/0!</v>
      </c>
      <c r="H170" s="49" t="e">
        <f t="shared" si="251"/>
        <v>#DIV/0!</v>
      </c>
      <c r="I170" s="101" t="e">
        <f t="shared" si="251"/>
        <v>#DIV/0!</v>
      </c>
      <c r="J170" s="129" t="e">
        <f t="shared" si="251"/>
        <v>#DIV/0!</v>
      </c>
      <c r="K170" s="129" t="e">
        <f t="shared" si="251"/>
        <v>#DIV/0!</v>
      </c>
      <c r="L170" s="129" t="e">
        <f t="shared" si="251"/>
        <v>#DIV/0!</v>
      </c>
      <c r="M170" s="49" t="e">
        <f t="shared" si="251"/>
        <v>#DIV/0!</v>
      </c>
      <c r="N170" s="101" t="e">
        <f t="shared" si="251"/>
        <v>#DIV/0!</v>
      </c>
      <c r="O170" s="129" t="e">
        <f t="shared" si="251"/>
        <v>#DIV/0!</v>
      </c>
      <c r="P170" s="209" t="e">
        <f>O170</f>
        <v>#DIV/0!</v>
      </c>
      <c r="Q170" s="209" t="e">
        <f>P170</f>
        <v>#DIV/0!</v>
      </c>
      <c r="R170" s="49" t="e">
        <f>R169/(R67+R68+R75)</f>
        <v>#VALUE!</v>
      </c>
      <c r="S170" s="210" t="e">
        <f>Q170</f>
        <v>#DIV/0!</v>
      </c>
      <c r="T170" s="209" t="e">
        <f t="shared" ref="T170" si="252">S170</f>
        <v>#DIV/0!</v>
      </c>
      <c r="U170" s="209" t="e">
        <f>T170</f>
        <v>#DIV/0!</v>
      </c>
      <c r="V170" s="209" t="e">
        <f>U170</f>
        <v>#DIV/0!</v>
      </c>
      <c r="W170" s="49" t="e">
        <f>W169/(W67+W68+W75)</f>
        <v>#VALUE!</v>
      </c>
      <c r="X170" s="210" t="e">
        <f>V170</f>
        <v>#DIV/0!</v>
      </c>
      <c r="Y170" s="209" t="e">
        <f t="shared" ref="Y170" si="253">X170</f>
        <v>#DIV/0!</v>
      </c>
      <c r="Z170" s="209" t="e">
        <f>Y170</f>
        <v>#DIV/0!</v>
      </c>
      <c r="AA170" s="209" t="e">
        <f>Z170</f>
        <v>#DIV/0!</v>
      </c>
      <c r="AB170" s="49" t="e">
        <f>AB169/(AB67+AB68+AB75)</f>
        <v>#VALUE!</v>
      </c>
      <c r="AC170" s="210" t="e">
        <f>AA170</f>
        <v>#DIV/0!</v>
      </c>
      <c r="AD170" s="209" t="e">
        <f t="shared" ref="AD170" si="254">AC170</f>
        <v>#DIV/0!</v>
      </c>
      <c r="AE170" s="209" t="e">
        <f>AD170</f>
        <v>#DIV/0!</v>
      </c>
      <c r="AF170" s="209" t="e">
        <f>AE170</f>
        <v>#DIV/0!</v>
      </c>
      <c r="AG170" s="49" t="e">
        <f>AG169/(AG67+AG68+AG75)</f>
        <v>#VALUE!</v>
      </c>
      <c r="AH170" s="210" t="e">
        <f>AF170</f>
        <v>#DIV/0!</v>
      </c>
      <c r="AI170" s="209" t="e">
        <f t="shared" ref="AI170" si="255">AH170</f>
        <v>#DIV/0!</v>
      </c>
      <c r="AJ170" s="209" t="e">
        <f>AI170</f>
        <v>#DIV/0!</v>
      </c>
      <c r="AK170" s="209" t="e">
        <f>AJ170</f>
        <v>#DIV/0!</v>
      </c>
      <c r="AL170" s="49" t="e">
        <f>AL169/(AL67+AL68+AL75)</f>
        <v>#VALUE!</v>
      </c>
    </row>
    <row r="171" spans="2:38" s="50" customFormat="1" outlineLevel="1" x14ac:dyDescent="0.3">
      <c r="B171" s="358" t="s">
        <v>196</v>
      </c>
      <c r="C171" s="383"/>
      <c r="D171" s="211">
        <f>D169*D172</f>
        <v>0</v>
      </c>
      <c r="E171" s="208">
        <f>E169*E172</f>
        <v>0</v>
      </c>
      <c r="F171" s="208">
        <f>F169*F172</f>
        <v>0</v>
      </c>
      <c r="G171" s="212">
        <f>G169*G172</f>
        <v>0</v>
      </c>
      <c r="H171" s="12">
        <v>26868</v>
      </c>
      <c r="I171" s="211">
        <f>I169*I172</f>
        <v>0</v>
      </c>
      <c r="J171" s="208">
        <f>J169*J172</f>
        <v>0</v>
      </c>
      <c r="K171" s="208">
        <f>K169*K172</f>
        <v>0</v>
      </c>
      <c r="L171" s="212">
        <f>L169*L172</f>
        <v>0</v>
      </c>
      <c r="M171" s="12">
        <v>31436</v>
      </c>
      <c r="N171" s="211">
        <f>N169*N172</f>
        <v>0</v>
      </c>
      <c r="O171" s="208">
        <f>O169*O172</f>
        <v>0</v>
      </c>
      <c r="P171" s="208" t="e">
        <f>P169*P172</f>
        <v>#VALUE!</v>
      </c>
      <c r="Q171" s="208" t="e">
        <f>Q169*Q172</f>
        <v>#VALUE!</v>
      </c>
      <c r="R171" s="12" t="e">
        <f>Q171</f>
        <v>#VALUE!</v>
      </c>
      <c r="S171" s="211" t="e">
        <f>S169*S172</f>
        <v>#VALUE!</v>
      </c>
      <c r="T171" s="208" t="e">
        <f t="shared" ref="T171" si="256">T169*T172</f>
        <v>#VALUE!</v>
      </c>
      <c r="U171" s="208" t="e">
        <f>U169*U172</f>
        <v>#VALUE!</v>
      </c>
      <c r="V171" s="208" t="e">
        <f>V169*V172</f>
        <v>#VALUE!</v>
      </c>
      <c r="W171" s="12" t="e">
        <f>V171</f>
        <v>#VALUE!</v>
      </c>
      <c r="X171" s="211" t="e">
        <f>X169*X172</f>
        <v>#VALUE!</v>
      </c>
      <c r="Y171" s="208" t="e">
        <f t="shared" ref="Y171" si="257">Y169*Y172</f>
        <v>#VALUE!</v>
      </c>
      <c r="Z171" s="208" t="e">
        <f>Z169*Z172</f>
        <v>#VALUE!</v>
      </c>
      <c r="AA171" s="208" t="e">
        <f>AA169*AA172</f>
        <v>#VALUE!</v>
      </c>
      <c r="AB171" s="12" t="e">
        <f>AA171</f>
        <v>#VALUE!</v>
      </c>
      <c r="AC171" s="211" t="e">
        <f>AC169*AC172</f>
        <v>#VALUE!</v>
      </c>
      <c r="AD171" s="208" t="e">
        <f t="shared" ref="AD171" si="258">AD169*AD172</f>
        <v>#VALUE!</v>
      </c>
      <c r="AE171" s="208" t="e">
        <f>AE169*AE172</f>
        <v>#VALUE!</v>
      </c>
      <c r="AF171" s="208" t="e">
        <f>AF169*AF172</f>
        <v>#VALUE!</v>
      </c>
      <c r="AG171" s="12" t="e">
        <f>AF171</f>
        <v>#VALUE!</v>
      </c>
      <c r="AH171" s="211" t="e">
        <f>AH169*AH172</f>
        <v>#VALUE!</v>
      </c>
      <c r="AI171" s="208" t="e">
        <f t="shared" ref="AI171" si="259">AI169*AI172</f>
        <v>#VALUE!</v>
      </c>
      <c r="AJ171" s="208" t="e">
        <f>AJ169*AJ172</f>
        <v>#VALUE!</v>
      </c>
      <c r="AK171" s="208" t="e">
        <f>AK169*AK172</f>
        <v>#VALUE!</v>
      </c>
      <c r="AL171" s="12" t="e">
        <f>AK171</f>
        <v>#VALUE!</v>
      </c>
    </row>
    <row r="172" spans="2:38" s="50" customFormat="1" outlineLevel="1" x14ac:dyDescent="0.3">
      <c r="B172" s="358" t="s">
        <v>163</v>
      </c>
      <c r="C172" s="383"/>
      <c r="D172" s="210"/>
      <c r="E172" s="209"/>
      <c r="F172" s="209"/>
      <c r="G172" s="213"/>
      <c r="H172" s="49" t="e">
        <f>H171/H169</f>
        <v>#DIV/0!</v>
      </c>
      <c r="I172" s="210"/>
      <c r="J172" s="209"/>
      <c r="K172" s="209"/>
      <c r="L172" s="213"/>
      <c r="M172" s="49" t="e">
        <f>M171/M169</f>
        <v>#DIV/0!</v>
      </c>
      <c r="N172" s="210"/>
      <c r="O172" s="209"/>
      <c r="P172" s="209"/>
      <c r="Q172" s="209"/>
      <c r="R172" s="49" t="e">
        <f>R171/R169</f>
        <v>#VALUE!</v>
      </c>
      <c r="S172" s="210"/>
      <c r="T172" s="209"/>
      <c r="U172" s="209"/>
      <c r="V172" s="209"/>
      <c r="W172" s="49" t="e">
        <f>W171/W169</f>
        <v>#VALUE!</v>
      </c>
      <c r="X172" s="210"/>
      <c r="Y172" s="209"/>
      <c r="Z172" s="209"/>
      <c r="AA172" s="209"/>
      <c r="AB172" s="49" t="e">
        <f>AB171/AB169</f>
        <v>#VALUE!</v>
      </c>
      <c r="AC172" s="210"/>
      <c r="AD172" s="209"/>
      <c r="AE172" s="209"/>
      <c r="AF172" s="209"/>
      <c r="AG172" s="49" t="e">
        <f>AG171/AG169</f>
        <v>#VALUE!</v>
      </c>
      <c r="AH172" s="210"/>
      <c r="AI172" s="209"/>
      <c r="AJ172" s="209"/>
      <c r="AK172" s="209"/>
      <c r="AL172" s="49" t="e">
        <f>AL171/AL169</f>
        <v>#VALUE!</v>
      </c>
    </row>
    <row r="173" spans="2:38" s="50" customFormat="1" outlineLevel="1" x14ac:dyDescent="0.3">
      <c r="B173" s="195" t="s">
        <v>160</v>
      </c>
      <c r="C173" s="321"/>
      <c r="D173" s="205" t="e">
        <f t="shared" ref="D173:AL173" si="260">(D67+D68+D75-D89-D86)/D28</f>
        <v>#DIV/0!</v>
      </c>
      <c r="E173" s="204" t="e">
        <f t="shared" si="260"/>
        <v>#DIV/0!</v>
      </c>
      <c r="F173" s="204" t="e">
        <f t="shared" si="260"/>
        <v>#DIV/0!</v>
      </c>
      <c r="G173" s="204" t="e">
        <f t="shared" si="260"/>
        <v>#DIV/0!</v>
      </c>
      <c r="H173" s="206" t="e">
        <f t="shared" si="260"/>
        <v>#DIV/0!</v>
      </c>
      <c r="I173" s="205" t="e">
        <f t="shared" si="260"/>
        <v>#DIV/0!</v>
      </c>
      <c r="J173" s="204" t="e">
        <f t="shared" si="260"/>
        <v>#DIV/0!</v>
      </c>
      <c r="K173" s="204" t="e">
        <f t="shared" si="260"/>
        <v>#DIV/0!</v>
      </c>
      <c r="L173" s="204" t="e">
        <f t="shared" si="260"/>
        <v>#DIV/0!</v>
      </c>
      <c r="M173" s="206" t="e">
        <f t="shared" si="260"/>
        <v>#DIV/0!</v>
      </c>
      <c r="N173" s="205" t="e">
        <f t="shared" si="260"/>
        <v>#DIV/0!</v>
      </c>
      <c r="O173" s="204" t="e">
        <f t="shared" si="260"/>
        <v>#DIV/0!</v>
      </c>
      <c r="P173" s="204" t="e">
        <f t="shared" si="260"/>
        <v>#VALUE!</v>
      </c>
      <c r="Q173" s="204" t="e">
        <f t="shared" si="260"/>
        <v>#VALUE!</v>
      </c>
      <c r="R173" s="206" t="e">
        <f t="shared" si="260"/>
        <v>#VALUE!</v>
      </c>
      <c r="S173" s="205" t="e">
        <f t="shared" si="260"/>
        <v>#VALUE!</v>
      </c>
      <c r="T173" s="204" t="e">
        <f t="shared" si="260"/>
        <v>#VALUE!</v>
      </c>
      <c r="U173" s="204" t="e">
        <f t="shared" si="260"/>
        <v>#VALUE!</v>
      </c>
      <c r="V173" s="204" t="e">
        <f t="shared" si="260"/>
        <v>#VALUE!</v>
      </c>
      <c r="W173" s="206" t="e">
        <f t="shared" si="260"/>
        <v>#VALUE!</v>
      </c>
      <c r="X173" s="205" t="e">
        <f t="shared" si="260"/>
        <v>#VALUE!</v>
      </c>
      <c r="Y173" s="204" t="e">
        <f t="shared" si="260"/>
        <v>#VALUE!</v>
      </c>
      <c r="Z173" s="204" t="e">
        <f t="shared" si="260"/>
        <v>#VALUE!</v>
      </c>
      <c r="AA173" s="204" t="e">
        <f t="shared" si="260"/>
        <v>#VALUE!</v>
      </c>
      <c r="AB173" s="206" t="e">
        <f t="shared" si="260"/>
        <v>#VALUE!</v>
      </c>
      <c r="AC173" s="205" t="e">
        <f t="shared" si="260"/>
        <v>#VALUE!</v>
      </c>
      <c r="AD173" s="204" t="e">
        <f t="shared" si="260"/>
        <v>#VALUE!</v>
      </c>
      <c r="AE173" s="204" t="e">
        <f t="shared" si="260"/>
        <v>#VALUE!</v>
      </c>
      <c r="AF173" s="204" t="e">
        <f t="shared" si="260"/>
        <v>#VALUE!</v>
      </c>
      <c r="AG173" s="206" t="e">
        <f t="shared" si="260"/>
        <v>#VALUE!</v>
      </c>
      <c r="AH173" s="205" t="e">
        <f t="shared" si="260"/>
        <v>#VALUE!</v>
      </c>
      <c r="AI173" s="204" t="e">
        <f t="shared" si="260"/>
        <v>#VALUE!</v>
      </c>
      <c r="AJ173" s="204" t="e">
        <f t="shared" si="260"/>
        <v>#VALUE!</v>
      </c>
      <c r="AK173" s="204" t="e">
        <f t="shared" si="260"/>
        <v>#VALUE!</v>
      </c>
      <c r="AL173" s="206" t="e">
        <f t="shared" si="260"/>
        <v>#VALUE!</v>
      </c>
    </row>
    <row r="174" spans="2:38" outlineLevel="1" x14ac:dyDescent="0.3">
      <c r="B174" s="405" t="s">
        <v>161</v>
      </c>
      <c r="C174" s="406"/>
      <c r="D174" s="200" t="e">
        <f t="shared" ref="D174:AL174" si="261">D171/D28</f>
        <v>#DIV/0!</v>
      </c>
      <c r="E174" s="201" t="e">
        <f t="shared" si="261"/>
        <v>#DIV/0!</v>
      </c>
      <c r="F174" s="201" t="e">
        <f t="shared" si="261"/>
        <v>#DIV/0!</v>
      </c>
      <c r="G174" s="202" t="e">
        <f t="shared" si="261"/>
        <v>#DIV/0!</v>
      </c>
      <c r="H174" s="203" t="e">
        <f t="shared" si="261"/>
        <v>#DIV/0!</v>
      </c>
      <c r="I174" s="200" t="e">
        <f t="shared" si="261"/>
        <v>#DIV/0!</v>
      </c>
      <c r="J174" s="201" t="e">
        <f t="shared" si="261"/>
        <v>#DIV/0!</v>
      </c>
      <c r="K174" s="201" t="e">
        <f t="shared" si="261"/>
        <v>#DIV/0!</v>
      </c>
      <c r="L174" s="202" t="e">
        <f t="shared" si="261"/>
        <v>#DIV/0!</v>
      </c>
      <c r="M174" s="203" t="e">
        <f t="shared" si="261"/>
        <v>#DIV/0!</v>
      </c>
      <c r="N174" s="200" t="e">
        <f t="shared" si="261"/>
        <v>#DIV/0!</v>
      </c>
      <c r="O174" s="201" t="e">
        <f t="shared" si="261"/>
        <v>#DIV/0!</v>
      </c>
      <c r="P174" s="201" t="e">
        <f t="shared" si="261"/>
        <v>#VALUE!</v>
      </c>
      <c r="Q174" s="202" t="e">
        <f t="shared" si="261"/>
        <v>#VALUE!</v>
      </c>
      <c r="R174" s="203" t="e">
        <f t="shared" si="261"/>
        <v>#VALUE!</v>
      </c>
      <c r="S174" s="200" t="e">
        <f t="shared" si="261"/>
        <v>#VALUE!</v>
      </c>
      <c r="T174" s="201" t="e">
        <f t="shared" si="261"/>
        <v>#VALUE!</v>
      </c>
      <c r="U174" s="201" t="e">
        <f t="shared" si="261"/>
        <v>#VALUE!</v>
      </c>
      <c r="V174" s="202" t="e">
        <f t="shared" si="261"/>
        <v>#VALUE!</v>
      </c>
      <c r="W174" s="203" t="e">
        <f t="shared" si="261"/>
        <v>#VALUE!</v>
      </c>
      <c r="X174" s="200" t="e">
        <f t="shared" si="261"/>
        <v>#VALUE!</v>
      </c>
      <c r="Y174" s="201" t="e">
        <f t="shared" si="261"/>
        <v>#VALUE!</v>
      </c>
      <c r="Z174" s="201" t="e">
        <f t="shared" si="261"/>
        <v>#VALUE!</v>
      </c>
      <c r="AA174" s="202" t="e">
        <f t="shared" si="261"/>
        <v>#VALUE!</v>
      </c>
      <c r="AB174" s="203" t="e">
        <f t="shared" si="261"/>
        <v>#VALUE!</v>
      </c>
      <c r="AC174" s="200" t="e">
        <f t="shared" si="261"/>
        <v>#VALUE!</v>
      </c>
      <c r="AD174" s="201" t="e">
        <f t="shared" si="261"/>
        <v>#VALUE!</v>
      </c>
      <c r="AE174" s="201" t="e">
        <f t="shared" si="261"/>
        <v>#VALUE!</v>
      </c>
      <c r="AF174" s="202" t="e">
        <f t="shared" si="261"/>
        <v>#VALUE!</v>
      </c>
      <c r="AG174" s="203" t="e">
        <f t="shared" si="261"/>
        <v>#VALUE!</v>
      </c>
      <c r="AH174" s="200" t="e">
        <f t="shared" si="261"/>
        <v>#VALUE!</v>
      </c>
      <c r="AI174" s="201" t="e">
        <f t="shared" si="261"/>
        <v>#VALUE!</v>
      </c>
      <c r="AJ174" s="201" t="e">
        <f t="shared" si="261"/>
        <v>#VALUE!</v>
      </c>
      <c r="AK174" s="202" t="e">
        <f t="shared" si="261"/>
        <v>#VALUE!</v>
      </c>
      <c r="AL174" s="203" t="e">
        <f t="shared" si="261"/>
        <v>#VALUE!</v>
      </c>
    </row>
    <row r="175" spans="2:38" x14ac:dyDescent="0.3">
      <c r="B175" s="407"/>
      <c r="C175" s="407"/>
      <c r="D175" s="109"/>
      <c r="E175" s="102"/>
      <c r="F175" s="102"/>
      <c r="G175" s="109"/>
      <c r="H175" s="102"/>
      <c r="I175" s="102"/>
      <c r="J175" s="102"/>
      <c r="K175" s="102"/>
      <c r="L175" s="102"/>
      <c r="M175" s="102"/>
      <c r="N175" s="102"/>
      <c r="O175" s="102"/>
      <c r="P175" s="102"/>
      <c r="Q175" s="102"/>
      <c r="R175" s="102"/>
      <c r="S175" s="102"/>
      <c r="T175" s="102"/>
      <c r="U175" s="102"/>
      <c r="V175" s="102"/>
      <c r="W175" s="102"/>
      <c r="X175" s="102"/>
      <c r="Y175" s="102"/>
      <c r="Z175" s="102"/>
      <c r="AA175" s="102"/>
      <c r="AB175" s="102"/>
      <c r="AC175" s="102"/>
      <c r="AD175" s="102"/>
      <c r="AE175" s="102"/>
      <c r="AF175" s="102"/>
      <c r="AG175" s="102"/>
      <c r="AH175" s="102"/>
      <c r="AI175" s="102"/>
      <c r="AJ175" s="102"/>
      <c r="AK175" s="102"/>
      <c r="AL175" s="102"/>
    </row>
    <row r="176" spans="2:38" ht="15.6" x14ac:dyDescent="0.3">
      <c r="B176" s="348" t="s">
        <v>43</v>
      </c>
      <c r="C176" s="349"/>
      <c r="D176" s="112" t="s">
        <v>65</v>
      </c>
      <c r="E176" s="112" t="s">
        <v>66</v>
      </c>
      <c r="F176" s="112" t="s">
        <v>67</v>
      </c>
      <c r="G176" s="112" t="s">
        <v>69</v>
      </c>
      <c r="H176" s="112" t="s">
        <v>69</v>
      </c>
      <c r="I176" s="112" t="s">
        <v>70</v>
      </c>
      <c r="J176" s="112" t="s">
        <v>71</v>
      </c>
      <c r="K176" s="112" t="s">
        <v>72</v>
      </c>
      <c r="L176" s="112" t="s">
        <v>68</v>
      </c>
      <c r="M176" s="112" t="s">
        <v>68</v>
      </c>
      <c r="N176" s="112" t="s">
        <v>73</v>
      </c>
      <c r="O176" s="112" t="s">
        <v>74</v>
      </c>
      <c r="P176" s="138" t="s">
        <v>75</v>
      </c>
      <c r="Q176" s="138" t="s">
        <v>76</v>
      </c>
      <c r="R176" s="138" t="s">
        <v>76</v>
      </c>
      <c r="S176" s="138" t="s">
        <v>77</v>
      </c>
      <c r="T176" s="138" t="s">
        <v>78</v>
      </c>
      <c r="U176" s="138" t="s">
        <v>79</v>
      </c>
      <c r="V176" s="138" t="s">
        <v>80</v>
      </c>
      <c r="W176" s="138" t="s">
        <v>80</v>
      </c>
      <c r="X176" s="138" t="s">
        <v>81</v>
      </c>
      <c r="Y176" s="138" t="s">
        <v>82</v>
      </c>
      <c r="Z176" s="138" t="s">
        <v>83</v>
      </c>
      <c r="AA176" s="138" t="s">
        <v>145</v>
      </c>
      <c r="AB176" s="138" t="s">
        <v>145</v>
      </c>
      <c r="AC176" s="138" t="s">
        <v>146</v>
      </c>
      <c r="AD176" s="138" t="s">
        <v>147</v>
      </c>
      <c r="AE176" s="138" t="s">
        <v>148</v>
      </c>
      <c r="AF176" s="138" t="s">
        <v>154</v>
      </c>
      <c r="AG176" s="138" t="s">
        <v>154</v>
      </c>
      <c r="AH176" s="138" t="s">
        <v>155</v>
      </c>
      <c r="AI176" s="138" t="s">
        <v>156</v>
      </c>
      <c r="AJ176" s="138" t="s">
        <v>157</v>
      </c>
      <c r="AK176" s="138" t="s">
        <v>259</v>
      </c>
      <c r="AL176" s="139" t="s">
        <v>259</v>
      </c>
    </row>
    <row r="177" spans="2:38" ht="16.2" x14ac:dyDescent="0.45">
      <c r="B177" s="350"/>
      <c r="C177" s="351"/>
      <c r="D177" s="113" t="s">
        <v>229</v>
      </c>
      <c r="E177" s="113" t="s">
        <v>230</v>
      </c>
      <c r="F177" s="113" t="s">
        <v>231</v>
      </c>
      <c r="G177" s="113" t="s">
        <v>232</v>
      </c>
      <c r="H177" s="113" t="s">
        <v>233</v>
      </c>
      <c r="I177" s="113" t="s">
        <v>234</v>
      </c>
      <c r="J177" s="113" t="s">
        <v>235</v>
      </c>
      <c r="K177" s="113" t="s">
        <v>236</v>
      </c>
      <c r="L177" s="113" t="s">
        <v>237</v>
      </c>
      <c r="M177" s="113" t="s">
        <v>238</v>
      </c>
      <c r="N177" s="113" t="s">
        <v>239</v>
      </c>
      <c r="O177" s="113" t="s">
        <v>240</v>
      </c>
      <c r="P177" s="140" t="s">
        <v>241</v>
      </c>
      <c r="Q177" s="140" t="s">
        <v>242</v>
      </c>
      <c r="R177" s="140" t="s">
        <v>243</v>
      </c>
      <c r="S177" s="140" t="s">
        <v>244</v>
      </c>
      <c r="T177" s="140" t="s">
        <v>245</v>
      </c>
      <c r="U177" s="140" t="s">
        <v>246</v>
      </c>
      <c r="V177" s="140" t="s">
        <v>247</v>
      </c>
      <c r="W177" s="140" t="s">
        <v>248</v>
      </c>
      <c r="X177" s="140" t="s">
        <v>249</v>
      </c>
      <c r="Y177" s="140" t="s">
        <v>250</v>
      </c>
      <c r="Z177" s="140" t="s">
        <v>251</v>
      </c>
      <c r="AA177" s="140" t="s">
        <v>252</v>
      </c>
      <c r="AB177" s="140" t="s">
        <v>253</v>
      </c>
      <c r="AC177" s="140" t="s">
        <v>254</v>
      </c>
      <c r="AD177" s="140" t="s">
        <v>255</v>
      </c>
      <c r="AE177" s="140" t="s">
        <v>256</v>
      </c>
      <c r="AF177" s="140" t="s">
        <v>257</v>
      </c>
      <c r="AG177" s="140" t="s">
        <v>258</v>
      </c>
      <c r="AH177" s="140" t="s">
        <v>260</v>
      </c>
      <c r="AI177" s="140" t="s">
        <v>261</v>
      </c>
      <c r="AJ177" s="140" t="s">
        <v>262</v>
      </c>
      <c r="AK177" s="140" t="s">
        <v>263</v>
      </c>
      <c r="AL177" s="141" t="s">
        <v>264</v>
      </c>
    </row>
    <row r="178" spans="2:38" ht="16.2" outlineLevel="1" x14ac:dyDescent="0.45">
      <c r="B178" s="360" t="s">
        <v>38</v>
      </c>
      <c r="C178" s="384"/>
      <c r="D178" s="2"/>
      <c r="E178" s="3"/>
      <c r="F178" s="3"/>
      <c r="G178" s="3"/>
      <c r="H178" s="47"/>
      <c r="I178" s="3"/>
      <c r="J178" s="3"/>
      <c r="K178" s="3"/>
      <c r="L178" s="3"/>
      <c r="M178" s="47"/>
      <c r="N178" s="3"/>
      <c r="O178" s="3"/>
      <c r="P178" s="3"/>
      <c r="Q178" s="3"/>
      <c r="R178" s="47"/>
      <c r="S178" s="3"/>
      <c r="T178" s="3"/>
      <c r="U178" s="3"/>
      <c r="V178" s="3"/>
      <c r="W178" s="47"/>
      <c r="X178" s="3"/>
      <c r="Y178" s="3"/>
      <c r="Z178" s="3"/>
      <c r="AA178" s="3"/>
      <c r="AB178" s="47"/>
      <c r="AC178" s="132"/>
      <c r="AD178" s="132"/>
      <c r="AE178" s="132"/>
      <c r="AF178" s="132"/>
      <c r="AG178" s="47"/>
      <c r="AH178" s="132"/>
      <c r="AI178" s="132"/>
      <c r="AJ178" s="132"/>
      <c r="AK178" s="132"/>
      <c r="AL178" s="47"/>
    </row>
    <row r="179" spans="2:38" s="50" customFormat="1" outlineLevel="1" x14ac:dyDescent="0.3">
      <c r="B179" s="192" t="s">
        <v>217</v>
      </c>
      <c r="C179" s="193"/>
      <c r="D179" s="166" t="e">
        <f>D128/D13</f>
        <v>#DIV/0!</v>
      </c>
      <c r="E179" s="166" t="e">
        <f>E128/E13</f>
        <v>#DIV/0!</v>
      </c>
      <c r="F179" s="166" t="e">
        <f>F128/F13</f>
        <v>#DIV/0!</v>
      </c>
      <c r="G179" s="166" t="e">
        <f>G128/G13</f>
        <v>#DIV/0!</v>
      </c>
      <c r="H179" s="167"/>
      <c r="I179" s="166" t="e">
        <f>I128/I13</f>
        <v>#DIV/0!</v>
      </c>
      <c r="J179" s="166" t="e">
        <f>J128/J13</f>
        <v>#DIV/0!</v>
      </c>
      <c r="K179" s="166" t="e">
        <f>K128/K13</f>
        <v>#DIV/0!</v>
      </c>
      <c r="L179" s="166" t="e">
        <f>L128/L13</f>
        <v>#DIV/0!</v>
      </c>
      <c r="M179" s="167"/>
      <c r="N179" s="166" t="e">
        <f>N128/N13</f>
        <v>#DIV/0!</v>
      </c>
      <c r="O179" s="166" t="e">
        <f>O128/O13</f>
        <v>#DIV/0!</v>
      </c>
      <c r="P179" s="168"/>
      <c r="Q179" s="168"/>
      <c r="R179" s="167"/>
      <c r="S179" s="168"/>
      <c r="T179" s="168"/>
      <c r="U179" s="168"/>
      <c r="V179" s="168"/>
      <c r="W179" s="167"/>
      <c r="X179" s="168"/>
      <c r="Y179" s="168"/>
      <c r="Z179" s="168"/>
      <c r="AA179" s="168"/>
      <c r="AB179" s="167"/>
      <c r="AC179" s="168"/>
      <c r="AD179" s="168"/>
      <c r="AE179" s="168"/>
      <c r="AF179" s="168"/>
      <c r="AG179" s="167"/>
      <c r="AH179" s="168"/>
      <c r="AI179" s="168"/>
      <c r="AJ179" s="168"/>
      <c r="AK179" s="168"/>
      <c r="AL179" s="167"/>
    </row>
    <row r="180" spans="2:38" s="50" customFormat="1" outlineLevel="1" x14ac:dyDescent="0.3">
      <c r="B180" s="238" t="s">
        <v>190</v>
      </c>
      <c r="C180" s="242"/>
      <c r="D180" s="108" t="e">
        <f t="shared" ref="D180:E180" si="262">D154/D128</f>
        <v>#DIV/0!</v>
      </c>
      <c r="E180" s="108" t="e">
        <f t="shared" si="262"/>
        <v>#DIV/0!</v>
      </c>
      <c r="F180" s="108" t="e">
        <f>F154/F128</f>
        <v>#DIV/0!</v>
      </c>
      <c r="G180" s="108" t="e">
        <f>G154/G128</f>
        <v>#DIV/0!</v>
      </c>
      <c r="H180" s="52" t="e">
        <f t="shared" ref="H180" si="263">H154/H128</f>
        <v>#DIV/0!</v>
      </c>
      <c r="I180" s="108" t="e">
        <f t="shared" ref="I180:J180" si="264">I154/I128</f>
        <v>#DIV/0!</v>
      </c>
      <c r="J180" s="108" t="e">
        <f t="shared" si="264"/>
        <v>#DIV/0!</v>
      </c>
      <c r="K180" s="108" t="e">
        <f>K154/K128</f>
        <v>#DIV/0!</v>
      </c>
      <c r="L180" s="108" t="e">
        <f>L154/L128</f>
        <v>#DIV/0!</v>
      </c>
      <c r="M180" s="52" t="e">
        <f t="shared" ref="M180:O180" si="265">M154/M128</f>
        <v>#DIV/0!</v>
      </c>
      <c r="N180" s="108" t="e">
        <f t="shared" si="265"/>
        <v>#DIV/0!</v>
      </c>
      <c r="O180" s="108" t="e">
        <f t="shared" si="265"/>
        <v>#DIV/0!</v>
      </c>
      <c r="P180" s="145" t="e">
        <f t="shared" ref="P180:Q180" si="266">K180</f>
        <v>#DIV/0!</v>
      </c>
      <c r="Q180" s="145" t="e">
        <f t="shared" si="266"/>
        <v>#DIV/0!</v>
      </c>
      <c r="R180" s="52"/>
      <c r="S180" s="145" t="e">
        <f>N180</f>
        <v>#DIV/0!</v>
      </c>
      <c r="T180" s="145" t="e">
        <f>O180</f>
        <v>#DIV/0!</v>
      </c>
      <c r="U180" s="145" t="e">
        <f t="shared" ref="U180" si="267">P180</f>
        <v>#DIV/0!</v>
      </c>
      <c r="V180" s="145" t="e">
        <f t="shared" ref="V180" si="268">Q180</f>
        <v>#DIV/0!</v>
      </c>
      <c r="W180" s="52"/>
      <c r="X180" s="145" t="e">
        <f>S180</f>
        <v>#DIV/0!</v>
      </c>
      <c r="Y180" s="145" t="e">
        <f>T180</f>
        <v>#DIV/0!</v>
      </c>
      <c r="Z180" s="145" t="e">
        <f t="shared" ref="Z180:Z181" si="269">U180</f>
        <v>#DIV/0!</v>
      </c>
      <c r="AA180" s="145" t="e">
        <f t="shared" ref="AA180:AA181" si="270">V180</f>
        <v>#DIV/0!</v>
      </c>
      <c r="AB180" s="52"/>
      <c r="AC180" s="145" t="e">
        <f>X180</f>
        <v>#DIV/0!</v>
      </c>
      <c r="AD180" s="145" t="e">
        <f>Y180</f>
        <v>#DIV/0!</v>
      </c>
      <c r="AE180" s="145" t="e">
        <f t="shared" ref="AE180:AE181" si="271">Z180</f>
        <v>#DIV/0!</v>
      </c>
      <c r="AF180" s="145" t="e">
        <f t="shared" ref="AF180:AF181" si="272">AA180</f>
        <v>#DIV/0!</v>
      </c>
      <c r="AG180" s="52"/>
      <c r="AH180" s="145" t="e">
        <f>AC180</f>
        <v>#DIV/0!</v>
      </c>
      <c r="AI180" s="145" t="e">
        <f>AD180</f>
        <v>#DIV/0!</v>
      </c>
      <c r="AJ180" s="145" t="e">
        <f t="shared" ref="AJ180:AJ181" si="273">AE180</f>
        <v>#DIV/0!</v>
      </c>
      <c r="AK180" s="145" t="e">
        <f t="shared" ref="AK180:AK181" si="274">AF180</f>
        <v>#DIV/0!</v>
      </c>
      <c r="AL180" s="52"/>
    </row>
    <row r="181" spans="2:38" s="50" customFormat="1" outlineLevel="1" x14ac:dyDescent="0.3">
      <c r="B181" s="238" t="s">
        <v>191</v>
      </c>
      <c r="C181" s="242"/>
      <c r="D181" s="108" t="e">
        <f t="shared" ref="D181:E181" si="275">+D155/D128</f>
        <v>#DIV/0!</v>
      </c>
      <c r="E181" s="108" t="e">
        <f t="shared" si="275"/>
        <v>#DIV/0!</v>
      </c>
      <c r="F181" s="108" t="e">
        <f>+F155/F128</f>
        <v>#DIV/0!</v>
      </c>
      <c r="G181" s="108" t="e">
        <f>+G155/G128</f>
        <v>#DIV/0!</v>
      </c>
      <c r="H181" s="52" t="e">
        <f t="shared" ref="H181" si="276">+H155/H128</f>
        <v>#DIV/0!</v>
      </c>
      <c r="I181" s="108" t="e">
        <f t="shared" ref="I181:J181" si="277">+I155/I128</f>
        <v>#DIV/0!</v>
      </c>
      <c r="J181" s="108" t="e">
        <f t="shared" si="277"/>
        <v>#DIV/0!</v>
      </c>
      <c r="K181" s="108" t="e">
        <f>+K155/K128</f>
        <v>#DIV/0!</v>
      </c>
      <c r="L181" s="108" t="e">
        <f>+L155/L128</f>
        <v>#DIV/0!</v>
      </c>
      <c r="M181" s="52" t="e">
        <f t="shared" ref="M181:O181" si="278">+M155/M128</f>
        <v>#DIV/0!</v>
      </c>
      <c r="N181" s="108" t="e">
        <f t="shared" si="278"/>
        <v>#DIV/0!</v>
      </c>
      <c r="O181" s="108" t="e">
        <f t="shared" si="278"/>
        <v>#DIV/0!</v>
      </c>
      <c r="P181" s="145" t="e">
        <f t="shared" ref="P181" si="279">K181</f>
        <v>#DIV/0!</v>
      </c>
      <c r="Q181" s="145" t="e">
        <f t="shared" ref="Q181" si="280">L181</f>
        <v>#DIV/0!</v>
      </c>
      <c r="R181" s="52"/>
      <c r="S181" s="145" t="e">
        <f>N181</f>
        <v>#DIV/0!</v>
      </c>
      <c r="T181" s="145" t="e">
        <f>O181</f>
        <v>#DIV/0!</v>
      </c>
      <c r="U181" s="145" t="e">
        <f t="shared" ref="U181" si="281">P181</f>
        <v>#DIV/0!</v>
      </c>
      <c r="V181" s="145" t="e">
        <f t="shared" ref="V181" si="282">Q181</f>
        <v>#DIV/0!</v>
      </c>
      <c r="W181" s="52"/>
      <c r="X181" s="145" t="e">
        <f>S181</f>
        <v>#DIV/0!</v>
      </c>
      <c r="Y181" s="145" t="e">
        <f>T181</f>
        <v>#DIV/0!</v>
      </c>
      <c r="Z181" s="145" t="e">
        <f t="shared" si="269"/>
        <v>#DIV/0!</v>
      </c>
      <c r="AA181" s="145" t="e">
        <f t="shared" si="270"/>
        <v>#DIV/0!</v>
      </c>
      <c r="AB181" s="52"/>
      <c r="AC181" s="145" t="e">
        <f>X181</f>
        <v>#DIV/0!</v>
      </c>
      <c r="AD181" s="145" t="e">
        <f>Y181</f>
        <v>#DIV/0!</v>
      </c>
      <c r="AE181" s="145" t="e">
        <f t="shared" si="271"/>
        <v>#DIV/0!</v>
      </c>
      <c r="AF181" s="145" t="e">
        <f t="shared" si="272"/>
        <v>#DIV/0!</v>
      </c>
      <c r="AG181" s="52"/>
      <c r="AH181" s="145" t="e">
        <f>AC181</f>
        <v>#DIV/0!</v>
      </c>
      <c r="AI181" s="145" t="e">
        <f>AD181</f>
        <v>#DIV/0!</v>
      </c>
      <c r="AJ181" s="145" t="e">
        <f t="shared" si="273"/>
        <v>#DIV/0!</v>
      </c>
      <c r="AK181" s="145" t="e">
        <f t="shared" si="274"/>
        <v>#DIV/0!</v>
      </c>
      <c r="AL181" s="52"/>
    </row>
    <row r="182" spans="2:38" s="70" customFormat="1" outlineLevel="1" x14ac:dyDescent="0.3">
      <c r="B182" s="352" t="s">
        <v>189</v>
      </c>
      <c r="C182" s="382"/>
      <c r="D182" s="108"/>
      <c r="E182" s="108"/>
      <c r="F182" s="108"/>
      <c r="G182" s="108"/>
      <c r="H182" s="54"/>
      <c r="I182" s="108" t="e">
        <f t="shared" ref="I182:AL182" si="283">I140/D140-1</f>
        <v>#DIV/0!</v>
      </c>
      <c r="J182" s="108" t="e">
        <f t="shared" si="283"/>
        <v>#DIV/0!</v>
      </c>
      <c r="K182" s="108" t="e">
        <f t="shared" si="283"/>
        <v>#DIV/0!</v>
      </c>
      <c r="L182" s="108" t="e">
        <f t="shared" si="283"/>
        <v>#DIV/0!</v>
      </c>
      <c r="M182" s="54" t="e">
        <f t="shared" si="283"/>
        <v>#DIV/0!</v>
      </c>
      <c r="N182" s="108" t="e">
        <f t="shared" si="283"/>
        <v>#DIV/0!</v>
      </c>
      <c r="O182" s="108" t="e">
        <f t="shared" si="283"/>
        <v>#DIV/0!</v>
      </c>
      <c r="P182" s="108" t="e">
        <f t="shared" si="283"/>
        <v>#VALUE!</v>
      </c>
      <c r="Q182" s="108" t="e">
        <f t="shared" si="283"/>
        <v>#DIV/0!</v>
      </c>
      <c r="R182" s="54" t="e">
        <f t="shared" si="283"/>
        <v>#VALUE!</v>
      </c>
      <c r="S182" s="108" t="e">
        <f t="shared" si="283"/>
        <v>#DIV/0!</v>
      </c>
      <c r="T182" s="108" t="e">
        <f t="shared" si="283"/>
        <v>#DIV/0!</v>
      </c>
      <c r="U182" s="108" t="e">
        <f t="shared" si="283"/>
        <v>#DIV/0!</v>
      </c>
      <c r="V182" s="108" t="e">
        <f t="shared" si="283"/>
        <v>#DIV/0!</v>
      </c>
      <c r="W182" s="54" t="e">
        <f t="shared" si="283"/>
        <v>#DIV/0!</v>
      </c>
      <c r="X182" s="108" t="e">
        <f t="shared" si="283"/>
        <v>#DIV/0!</v>
      </c>
      <c r="Y182" s="108" t="e">
        <f t="shared" si="283"/>
        <v>#DIV/0!</v>
      </c>
      <c r="Z182" s="108" t="e">
        <f t="shared" si="283"/>
        <v>#DIV/0!</v>
      </c>
      <c r="AA182" s="108" t="e">
        <f t="shared" si="283"/>
        <v>#DIV/0!</v>
      </c>
      <c r="AB182" s="54" t="e">
        <f t="shared" si="283"/>
        <v>#DIV/0!</v>
      </c>
      <c r="AC182" s="108" t="e">
        <f t="shared" si="283"/>
        <v>#DIV/0!</v>
      </c>
      <c r="AD182" s="108" t="e">
        <f t="shared" si="283"/>
        <v>#DIV/0!</v>
      </c>
      <c r="AE182" s="108" t="e">
        <f t="shared" si="283"/>
        <v>#DIV/0!</v>
      </c>
      <c r="AF182" s="108" t="e">
        <f t="shared" si="283"/>
        <v>#DIV/0!</v>
      </c>
      <c r="AG182" s="54" t="e">
        <f t="shared" si="283"/>
        <v>#DIV/0!</v>
      </c>
      <c r="AH182" s="108" t="e">
        <f t="shared" si="283"/>
        <v>#DIV/0!</v>
      </c>
      <c r="AI182" s="108" t="e">
        <f t="shared" si="283"/>
        <v>#DIV/0!</v>
      </c>
      <c r="AJ182" s="108" t="e">
        <f t="shared" si="283"/>
        <v>#DIV/0!</v>
      </c>
      <c r="AK182" s="108" t="e">
        <f t="shared" si="283"/>
        <v>#DIV/0!</v>
      </c>
      <c r="AL182" s="54" t="e">
        <f t="shared" si="283"/>
        <v>#DIV/0!</v>
      </c>
    </row>
    <row r="183" spans="2:38" s="70" customFormat="1" outlineLevel="1" x14ac:dyDescent="0.3">
      <c r="B183" s="162" t="s">
        <v>170</v>
      </c>
      <c r="C183" s="163"/>
      <c r="D183" s="166"/>
      <c r="E183" s="166"/>
      <c r="F183" s="166"/>
      <c r="G183" s="166"/>
      <c r="H183" s="54" t="e">
        <f>-H147/H13</f>
        <v>#DIV/0!</v>
      </c>
      <c r="I183" s="166"/>
      <c r="J183" s="166"/>
      <c r="K183" s="166"/>
      <c r="L183" s="166"/>
      <c r="M183" s="54" t="e">
        <f>-M147/M13</f>
        <v>#DIV/0!</v>
      </c>
      <c r="N183" s="166"/>
      <c r="O183" s="166"/>
      <c r="P183" s="166"/>
      <c r="Q183" s="166"/>
      <c r="R183" s="54" t="e">
        <f>-R147/R13</f>
        <v>#DIV/0!</v>
      </c>
      <c r="S183" s="166"/>
      <c r="T183" s="166"/>
      <c r="U183" s="166"/>
      <c r="V183" s="166"/>
      <c r="W183" s="54" t="e">
        <f>-W147/W13</f>
        <v>#DIV/0!</v>
      </c>
      <c r="X183" s="166"/>
      <c r="Y183" s="166"/>
      <c r="Z183" s="166"/>
      <c r="AA183" s="166"/>
      <c r="AB183" s="54" t="e">
        <f>-AB147/AB13</f>
        <v>#DIV/0!</v>
      </c>
      <c r="AC183" s="166"/>
      <c r="AD183" s="166"/>
      <c r="AE183" s="166"/>
      <c r="AF183" s="166"/>
      <c r="AG183" s="54" t="e">
        <f>-AG147/AG13</f>
        <v>#DIV/0!</v>
      </c>
      <c r="AH183" s="166"/>
      <c r="AI183" s="166"/>
      <c r="AJ183" s="166"/>
      <c r="AK183" s="166"/>
      <c r="AL183" s="54" t="e">
        <f>-AL147/AL13</f>
        <v>#DIV/0!</v>
      </c>
    </row>
    <row r="184" spans="2:38" s="50" customFormat="1" ht="16.2" outlineLevel="1" x14ac:dyDescent="0.45">
      <c r="B184" s="405" t="s">
        <v>171</v>
      </c>
      <c r="C184" s="406"/>
      <c r="D184" s="53"/>
      <c r="E184" s="108" t="e">
        <f>E147/D147-1</f>
        <v>#DIV/0!</v>
      </c>
      <c r="F184" s="108" t="e">
        <f>F147/E147-1</f>
        <v>#DIV/0!</v>
      </c>
      <c r="G184" s="108" t="e">
        <f>G147/F147-1</f>
        <v>#DIV/0!</v>
      </c>
      <c r="H184" s="169"/>
      <c r="I184" s="108" t="e">
        <f>I147/G147-1</f>
        <v>#DIV/0!</v>
      </c>
      <c r="J184" s="108" t="e">
        <f>J147/I147-1</f>
        <v>#DIV/0!</v>
      </c>
      <c r="K184" s="108" t="e">
        <f>K147/J147-1</f>
        <v>#DIV/0!</v>
      </c>
      <c r="L184" s="108" t="e">
        <f>L147/K147-1</f>
        <v>#DIV/0!</v>
      </c>
      <c r="M184" s="169"/>
      <c r="N184" s="108" t="e">
        <f>N147/L147-1</f>
        <v>#DIV/0!</v>
      </c>
      <c r="O184" s="108" t="e">
        <f>O147/N147-1</f>
        <v>#DIV/0!</v>
      </c>
      <c r="P184" s="145"/>
      <c r="Q184" s="145"/>
      <c r="R184" s="169"/>
      <c r="S184" s="145"/>
      <c r="T184" s="145"/>
      <c r="U184" s="145"/>
      <c r="V184" s="145"/>
      <c r="W184" s="169"/>
      <c r="X184" s="145"/>
      <c r="Y184" s="145"/>
      <c r="Z184" s="145"/>
      <c r="AA184" s="145"/>
      <c r="AB184" s="169"/>
      <c r="AC184" s="145"/>
      <c r="AD184" s="145"/>
      <c r="AE184" s="145"/>
      <c r="AF184" s="145"/>
      <c r="AG184" s="169"/>
      <c r="AH184" s="145"/>
      <c r="AI184" s="145"/>
      <c r="AJ184" s="145"/>
      <c r="AK184" s="145"/>
      <c r="AL184" s="169"/>
    </row>
    <row r="185" spans="2:38" s="130" customFormat="1" ht="16.2" x14ac:dyDescent="0.45">
      <c r="B185" s="133"/>
      <c r="C185" s="133"/>
      <c r="D185" s="134"/>
      <c r="E185" s="134"/>
      <c r="F185" s="134"/>
      <c r="G185" s="134"/>
      <c r="H185" s="59"/>
      <c r="I185" s="134"/>
      <c r="J185" s="134"/>
      <c r="K185" s="134"/>
      <c r="L185" s="134"/>
      <c r="M185" s="59"/>
      <c r="N185" s="134"/>
      <c r="O185" s="134"/>
      <c r="P185" s="134"/>
      <c r="Q185" s="134"/>
      <c r="R185" s="59"/>
      <c r="S185" s="134"/>
      <c r="T185" s="134"/>
      <c r="U185" s="134"/>
      <c r="V185" s="134"/>
      <c r="W185" s="59"/>
      <c r="X185" s="134"/>
      <c r="Y185" s="134"/>
      <c r="Z185" s="134"/>
      <c r="AA185" s="134"/>
      <c r="AB185" s="59"/>
      <c r="AC185" s="134"/>
      <c r="AD185" s="134"/>
      <c r="AE185" s="134"/>
      <c r="AF185" s="134"/>
      <c r="AG185" s="59"/>
      <c r="AH185" s="134"/>
      <c r="AI185" s="134"/>
      <c r="AJ185" s="134"/>
      <c r="AK185" s="134"/>
      <c r="AL185" s="59"/>
    </row>
    <row r="186" spans="2:38" ht="15.6" x14ac:dyDescent="0.3">
      <c r="B186" s="348" t="s">
        <v>37</v>
      </c>
      <c r="C186" s="388"/>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row>
    <row r="187" spans="2:38" x14ac:dyDescent="0.3">
      <c r="B187" s="106" t="s">
        <v>134</v>
      </c>
      <c r="C187" s="156"/>
      <c r="D187" s="28"/>
      <c r="E187" s="29"/>
      <c r="F187" s="21"/>
      <c r="G187" s="21"/>
      <c r="H187" s="29"/>
      <c r="I187" s="28"/>
      <c r="J187" s="29"/>
      <c r="K187" s="21"/>
      <c r="L187" s="21"/>
      <c r="M187" s="29"/>
      <c r="N187" s="28"/>
      <c r="O187" s="29"/>
      <c r="P187" s="21"/>
      <c r="Q187" s="21"/>
      <c r="R187" s="29"/>
      <c r="S187" s="28"/>
      <c r="T187" s="29"/>
      <c r="U187" s="21"/>
      <c r="V187" s="21"/>
      <c r="W187" s="29"/>
      <c r="X187" s="28"/>
      <c r="Y187" s="29"/>
      <c r="Z187" s="21"/>
      <c r="AA187" s="21"/>
      <c r="AB187" s="29"/>
      <c r="AC187" s="28"/>
      <c r="AD187" s="126"/>
      <c r="AE187" s="21"/>
      <c r="AF187" s="21"/>
      <c r="AG187" s="126"/>
      <c r="AH187" s="28"/>
      <c r="AI187" s="126"/>
      <c r="AJ187" s="21"/>
      <c r="AK187" s="21"/>
      <c r="AL187" s="126"/>
    </row>
    <row r="188" spans="2:38" x14ac:dyDescent="0.3">
      <c r="B188" s="106" t="s">
        <v>129</v>
      </c>
      <c r="C188" s="157"/>
      <c r="D188" s="98"/>
      <c r="E188" s="98"/>
      <c r="F188" s="99"/>
      <c r="G188" s="99"/>
      <c r="H188" s="99"/>
      <c r="I188" s="98"/>
      <c r="J188" s="98"/>
      <c r="K188" s="99"/>
      <c r="L188" s="99"/>
      <c r="M188" s="99"/>
      <c r="N188" s="98"/>
      <c r="O188" s="98"/>
      <c r="P188" s="99"/>
      <c r="Q188" s="99"/>
      <c r="R188" s="99"/>
      <c r="S188" s="98"/>
      <c r="T188" s="98"/>
    </row>
    <row r="189" spans="2:38" x14ac:dyDescent="0.3">
      <c r="B189" s="106" t="s">
        <v>130</v>
      </c>
      <c r="C189" s="157"/>
      <c r="D189" s="98"/>
      <c r="E189" s="98"/>
      <c r="F189" s="99"/>
      <c r="G189" s="99"/>
      <c r="H189" s="99"/>
      <c r="I189" s="98"/>
      <c r="J189" s="98"/>
      <c r="K189" s="99"/>
      <c r="L189" s="99"/>
      <c r="M189" s="99"/>
      <c r="N189" s="98"/>
      <c r="O189" s="98"/>
      <c r="P189" s="99"/>
      <c r="Q189" s="99"/>
      <c r="R189" s="99"/>
      <c r="S189" s="98"/>
      <c r="T189" s="98"/>
    </row>
    <row r="190" spans="2:38" x14ac:dyDescent="0.3">
      <c r="B190" s="106" t="s">
        <v>62</v>
      </c>
      <c r="C190" s="158"/>
      <c r="D190" s="98"/>
      <c r="E190" s="98"/>
      <c r="F190" s="99"/>
      <c r="G190" s="99"/>
      <c r="H190" s="99"/>
      <c r="I190" s="98"/>
      <c r="J190" s="98"/>
      <c r="K190" s="99"/>
      <c r="L190" s="99"/>
      <c r="M190" s="99"/>
      <c r="N190" s="98"/>
      <c r="O190" s="98"/>
      <c r="P190" s="99"/>
      <c r="Q190" s="99"/>
      <c r="R190" s="99"/>
      <c r="S190" s="98"/>
      <c r="T190" s="98"/>
    </row>
    <row r="191" spans="2:38" x14ac:dyDescent="0.3">
      <c r="B191" s="11" t="s">
        <v>164</v>
      </c>
      <c r="C191" s="103" t="e">
        <f>+O173</f>
        <v>#DIV/0!</v>
      </c>
      <c r="D191" s="56"/>
      <c r="E191" s="56"/>
      <c r="F191" s="56"/>
      <c r="G191" s="56"/>
      <c r="H191" s="72"/>
      <c r="I191" s="56"/>
      <c r="J191" s="56"/>
      <c r="K191" s="56"/>
      <c r="L191" s="56"/>
      <c r="M191" s="72"/>
      <c r="N191" s="56"/>
      <c r="O191" s="56"/>
      <c r="P191" s="56"/>
      <c r="Q191" s="56"/>
      <c r="R191" s="72"/>
      <c r="S191" s="56"/>
      <c r="T191" s="56"/>
      <c r="U191" s="56"/>
      <c r="V191" s="56"/>
      <c r="W191" s="72"/>
      <c r="X191" s="56"/>
      <c r="Y191" s="56"/>
      <c r="Z191" s="56"/>
      <c r="AA191" s="56"/>
      <c r="AB191" s="72"/>
      <c r="AC191" s="56"/>
      <c r="AD191" s="56"/>
      <c r="AE191" s="56"/>
      <c r="AF191" s="56"/>
      <c r="AG191" s="72"/>
      <c r="AH191" s="56"/>
      <c r="AI191" s="56"/>
      <c r="AJ191" s="56"/>
      <c r="AK191" s="56"/>
      <c r="AL191" s="72"/>
    </row>
    <row r="192" spans="2:38" s="135" customFormat="1" x14ac:dyDescent="0.3">
      <c r="B192" s="11" t="s">
        <v>158</v>
      </c>
      <c r="C192" s="103" t="e">
        <f>+O174</f>
        <v>#DIV/0!</v>
      </c>
      <c r="D192" s="56"/>
      <c r="E192" s="56"/>
      <c r="F192" s="56"/>
      <c r="G192" s="56"/>
      <c r="H192" s="72"/>
      <c r="I192" s="56"/>
      <c r="J192" s="56"/>
      <c r="K192" s="56"/>
      <c r="L192" s="56"/>
      <c r="M192" s="72"/>
      <c r="N192" s="56"/>
      <c r="O192" s="56"/>
      <c r="P192" s="56"/>
      <c r="Q192" s="56"/>
      <c r="R192" s="72"/>
      <c r="S192" s="56"/>
      <c r="T192" s="56"/>
      <c r="U192" s="56"/>
      <c r="V192" s="56"/>
      <c r="W192" s="72"/>
      <c r="X192" s="56"/>
      <c r="Y192" s="56"/>
      <c r="Z192" s="56"/>
      <c r="AA192" s="56"/>
      <c r="AB192" s="72"/>
      <c r="AC192" s="56"/>
      <c r="AD192" s="56"/>
      <c r="AE192" s="56"/>
      <c r="AF192" s="56"/>
      <c r="AG192" s="72"/>
      <c r="AH192" s="56"/>
      <c r="AI192" s="56"/>
      <c r="AJ192" s="56"/>
      <c r="AK192" s="56"/>
      <c r="AL192" s="72"/>
    </row>
    <row r="193" spans="2:38" ht="16.2" x14ac:dyDescent="0.45">
      <c r="B193" s="11" t="s">
        <v>118</v>
      </c>
      <c r="C193" s="189" t="e">
        <f>C191-C192</f>
        <v>#DIV/0!</v>
      </c>
      <c r="D193" s="56"/>
      <c r="E193" s="56"/>
      <c r="F193" s="56"/>
      <c r="G193" s="56"/>
      <c r="H193" s="72"/>
      <c r="I193" s="56"/>
      <c r="J193" s="56"/>
      <c r="K193" s="56"/>
      <c r="L193" s="56"/>
      <c r="M193" s="72"/>
      <c r="N193" s="56"/>
      <c r="O193" s="56"/>
      <c r="P193" s="56"/>
      <c r="Q193" s="56"/>
      <c r="R193" s="72"/>
      <c r="S193" s="56"/>
      <c r="T193" s="56"/>
      <c r="U193" s="56"/>
      <c r="V193" s="56"/>
      <c r="W193" s="72"/>
      <c r="X193" s="56"/>
      <c r="Y193" s="56"/>
      <c r="Z193" s="56"/>
      <c r="AA193" s="56"/>
      <c r="AB193" s="72"/>
      <c r="AC193" s="56"/>
      <c r="AD193" s="56"/>
      <c r="AE193" s="56"/>
      <c r="AF193" s="56"/>
      <c r="AG193" s="72"/>
      <c r="AH193" s="56"/>
      <c r="AI193" s="56"/>
      <c r="AJ193" s="56"/>
      <c r="AK193" s="56"/>
      <c r="AL193" s="72"/>
    </row>
    <row r="194" spans="2:38" x14ac:dyDescent="0.3">
      <c r="B194" s="74" t="s">
        <v>140</v>
      </c>
      <c r="C194" s="155" t="e">
        <f>(C190*(P30+Q30+S30+T30))+C193</f>
        <v>#VALUE!</v>
      </c>
      <c r="D194" s="98"/>
      <c r="E194" s="98"/>
      <c r="F194" s="99"/>
      <c r="G194" s="99"/>
      <c r="H194" s="99"/>
      <c r="I194" s="98"/>
      <c r="J194" s="98"/>
      <c r="K194" s="99"/>
      <c r="L194" s="99"/>
      <c r="M194" s="99"/>
      <c r="N194" s="98"/>
      <c r="O194" s="98"/>
      <c r="P194" s="99"/>
      <c r="Q194" s="99"/>
      <c r="R194" s="99"/>
      <c r="S194" s="98"/>
      <c r="T194" s="98"/>
    </row>
    <row r="195" spans="2:38" s="135" customFormat="1" ht="120.6" customHeight="1" x14ac:dyDescent="0.3">
      <c r="B195" s="397" t="s">
        <v>210</v>
      </c>
      <c r="C195" s="398"/>
      <c r="D195" s="98"/>
      <c r="E195" s="98"/>
      <c r="F195" s="99"/>
      <c r="G195" s="99"/>
      <c r="H195" s="99"/>
      <c r="I195" s="191"/>
      <c r="J195" s="98"/>
      <c r="K195" s="99"/>
      <c r="L195" s="99"/>
      <c r="M195" s="99"/>
      <c r="N195" s="98"/>
      <c r="O195" s="98"/>
      <c r="P195" s="99"/>
      <c r="Q195" s="99"/>
      <c r="R195" s="99"/>
      <c r="S195" s="98"/>
      <c r="T195" s="98"/>
      <c r="U195" s="6"/>
      <c r="V195" s="6"/>
      <c r="W195" s="6"/>
      <c r="X195" s="1"/>
      <c r="Y195" s="1"/>
      <c r="Z195" s="6"/>
      <c r="AA195" s="6"/>
      <c r="AB195" s="6"/>
      <c r="AC195" s="1"/>
      <c r="AD195" s="1"/>
      <c r="AE195" s="6"/>
      <c r="AF195" s="6"/>
      <c r="AG195" s="6"/>
      <c r="AH195" s="1"/>
      <c r="AI195" s="1"/>
      <c r="AJ195" s="6"/>
      <c r="AK195" s="6"/>
      <c r="AL195" s="6"/>
    </row>
    <row r="196" spans="2:38" s="135" customFormat="1" ht="93" customHeight="1" x14ac:dyDescent="0.3">
      <c r="B196" s="399" t="s">
        <v>135</v>
      </c>
      <c r="C196" s="400"/>
      <c r="D196" s="98"/>
      <c r="E196" s="98"/>
      <c r="F196" s="99"/>
      <c r="G196" s="99"/>
      <c r="H196" s="99"/>
      <c r="I196" s="191"/>
      <c r="J196" s="98"/>
      <c r="K196" s="99"/>
      <c r="L196" s="99"/>
      <c r="M196" s="99"/>
      <c r="N196" s="98"/>
      <c r="O196" s="98"/>
      <c r="P196" s="99"/>
      <c r="Q196" s="99"/>
      <c r="R196" s="99"/>
      <c r="S196" s="98"/>
      <c r="T196" s="98"/>
      <c r="U196" s="6"/>
      <c r="V196" s="6"/>
      <c r="W196" s="6"/>
      <c r="X196" s="1"/>
      <c r="Y196" s="1"/>
      <c r="Z196" s="6"/>
      <c r="AA196" s="6"/>
      <c r="AB196" s="6"/>
      <c r="AC196" s="1"/>
      <c r="AD196" s="1"/>
      <c r="AE196" s="6"/>
      <c r="AF196" s="6"/>
      <c r="AG196" s="6"/>
      <c r="AH196" s="1"/>
      <c r="AI196" s="1"/>
      <c r="AJ196" s="6"/>
      <c r="AK196" s="6"/>
      <c r="AL196" s="6"/>
    </row>
    <row r="197" spans="2:38" x14ac:dyDescent="0.3">
      <c r="B197" s="50"/>
      <c r="C197" s="1"/>
    </row>
    <row r="198" spans="2:38" ht="15.6" x14ac:dyDescent="0.3">
      <c r="B198" s="348" t="s">
        <v>51</v>
      </c>
      <c r="C198" s="349"/>
    </row>
    <row r="199" spans="2:38" outlineLevel="1" x14ac:dyDescent="0.3">
      <c r="B199" s="25" t="s">
        <v>60</v>
      </c>
      <c r="C199" s="75"/>
    </row>
    <row r="200" spans="2:38" outlineLevel="1" x14ac:dyDescent="0.3">
      <c r="B200" s="11" t="s">
        <v>52</v>
      </c>
      <c r="C200" s="317"/>
    </row>
    <row r="201" spans="2:38" ht="16.2" outlineLevel="1" x14ac:dyDescent="0.45">
      <c r="B201" s="11" t="s">
        <v>53</v>
      </c>
      <c r="C201" s="172">
        <f>O28</f>
        <v>0</v>
      </c>
    </row>
    <row r="202" spans="2:38" outlineLevel="1" x14ac:dyDescent="0.3">
      <c r="B202" s="121" t="s">
        <v>54</v>
      </c>
      <c r="C202" s="315">
        <f>C201*C200</f>
        <v>0</v>
      </c>
    </row>
    <row r="203" spans="2:38" outlineLevel="1" x14ac:dyDescent="0.3">
      <c r="B203" s="16" t="s">
        <v>119</v>
      </c>
      <c r="C203" s="147"/>
    </row>
    <row r="204" spans="2:38" outlineLevel="1" x14ac:dyDescent="0.3">
      <c r="B204" s="16" t="s">
        <v>137</v>
      </c>
      <c r="C204" s="77">
        <v>0.308</v>
      </c>
    </row>
    <row r="205" spans="2:38" outlineLevel="1" x14ac:dyDescent="0.3">
      <c r="B205" s="16" t="s">
        <v>138</v>
      </c>
      <c r="C205" s="148"/>
    </row>
    <row r="206" spans="2:38" outlineLevel="1" x14ac:dyDescent="0.3">
      <c r="B206" s="74" t="s">
        <v>55</v>
      </c>
      <c r="C206" s="79">
        <f>C204*C205</f>
        <v>0</v>
      </c>
    </row>
    <row r="207" spans="2:38" outlineLevel="1" x14ac:dyDescent="0.3">
      <c r="B207" s="16" t="s">
        <v>153</v>
      </c>
      <c r="C207" s="316"/>
    </row>
    <row r="208" spans="2:38" outlineLevel="1" x14ac:dyDescent="0.3">
      <c r="B208" s="74" t="s">
        <v>56</v>
      </c>
      <c r="C208" s="79">
        <f>C207+(C203*C206)</f>
        <v>0</v>
      </c>
    </row>
    <row r="209" spans="2:38" outlineLevel="1" x14ac:dyDescent="0.3">
      <c r="B209" s="16" t="s">
        <v>57</v>
      </c>
      <c r="C209" s="78" t="e">
        <f>C202/(C202+N86+N89)</f>
        <v>#DIV/0!</v>
      </c>
    </row>
    <row r="210" spans="2:38" outlineLevel="1" x14ac:dyDescent="0.3">
      <c r="B210" s="16" t="s">
        <v>58</v>
      </c>
      <c r="C210" s="78" t="e">
        <f>-O55*4</f>
        <v>#DIV/0!</v>
      </c>
    </row>
    <row r="211" spans="2:38" outlineLevel="1" x14ac:dyDescent="0.3">
      <c r="B211" s="16" t="s">
        <v>5</v>
      </c>
      <c r="C211" s="104" t="e">
        <f>M51</f>
        <v>#DIV/0!</v>
      </c>
    </row>
    <row r="212" spans="2:38" outlineLevel="1" x14ac:dyDescent="0.3">
      <c r="B212" s="16" t="s">
        <v>59</v>
      </c>
      <c r="C212" s="78" t="e">
        <f>C210*(1-C211)</f>
        <v>#DIV/0!</v>
      </c>
    </row>
    <row r="213" spans="2:38" outlineLevel="1" x14ac:dyDescent="0.3">
      <c r="B213" s="121" t="s">
        <v>205</v>
      </c>
      <c r="C213" s="314" t="e">
        <f>(C209*C208)+((1-C209)*C212)</f>
        <v>#DIV/0!</v>
      </c>
    </row>
    <row r="214" spans="2:38" outlineLevel="1" x14ac:dyDescent="0.3">
      <c r="B214" s="25" t="s">
        <v>139</v>
      </c>
      <c r="C214" s="75"/>
    </row>
    <row r="215" spans="2:38" outlineLevel="1" x14ac:dyDescent="0.3">
      <c r="B215" s="11" t="s">
        <v>120</v>
      </c>
      <c r="C215" s="146"/>
    </row>
    <row r="216" spans="2:38" outlineLevel="1" x14ac:dyDescent="0.3">
      <c r="B216" s="11" t="s">
        <v>122</v>
      </c>
      <c r="C216" s="146"/>
    </row>
    <row r="217" spans="2:38" outlineLevel="1" x14ac:dyDescent="0.3">
      <c r="B217" s="11" t="s">
        <v>123</v>
      </c>
      <c r="C217" s="146"/>
    </row>
    <row r="218" spans="2:38" outlineLevel="1" x14ac:dyDescent="0.3">
      <c r="B218" s="11" t="s">
        <v>206</v>
      </c>
      <c r="C218" s="146" t="e">
        <f>(C209*(C207+(1.25*(0.31*0.195))))+((1-C209)*C212)</f>
        <v>#DIV/0!</v>
      </c>
    </row>
    <row r="219" spans="2:38" outlineLevel="1" x14ac:dyDescent="0.3">
      <c r="B219" s="25" t="s">
        <v>124</v>
      </c>
      <c r="C219" s="75"/>
    </row>
    <row r="220" spans="2:38" outlineLevel="1" x14ac:dyDescent="0.3">
      <c r="B220" s="11" t="s">
        <v>125</v>
      </c>
      <c r="C220" s="93" t="e">
        <f>((((AL140*(1+C216))-(C217*AL13*(1+C215))+(C212*AL89)))/(C218-C215))/(1+$C$218)^5</f>
        <v>#DIV/0!</v>
      </c>
    </row>
    <row r="221" spans="2:38" outlineLevel="1" x14ac:dyDescent="0.3">
      <c r="B221" s="11" t="s">
        <v>121</v>
      </c>
      <c r="C221" s="34" t="e">
        <f>R167+W167+AB167+AG167+AL167</f>
        <v>#VALUE!</v>
      </c>
    </row>
    <row r="222" spans="2:38" ht="16.2" outlineLevel="1" x14ac:dyDescent="0.45">
      <c r="B222" s="11" t="s">
        <v>133</v>
      </c>
      <c r="C222" s="190" t="e">
        <f>C193</f>
        <v>#DIV/0!</v>
      </c>
    </row>
    <row r="223" spans="2:38" outlineLevel="1" x14ac:dyDescent="0.3">
      <c r="B223" s="121" t="s">
        <v>141</v>
      </c>
      <c r="C223" s="154" t="e">
        <f>(C220+C221)/C201+C222</f>
        <v>#DIV/0!</v>
      </c>
    </row>
    <row r="224" spans="2:38" s="105" customFormat="1" ht="162" customHeight="1" outlineLevel="1" x14ac:dyDescent="0.3">
      <c r="B224" s="395" t="s">
        <v>212</v>
      </c>
      <c r="C224" s="396"/>
      <c r="D224" s="1"/>
      <c r="E224" s="1"/>
      <c r="F224" s="6"/>
      <c r="G224" s="6"/>
      <c r="H224" s="6"/>
      <c r="I224" s="1"/>
      <c r="J224" s="1"/>
      <c r="K224" s="6"/>
      <c r="L224" s="6"/>
      <c r="M224" s="6"/>
      <c r="N224" s="1"/>
      <c r="O224" s="1"/>
      <c r="P224" s="6"/>
      <c r="Q224" s="6"/>
      <c r="R224" s="6"/>
      <c r="S224" s="1"/>
      <c r="T224" s="1"/>
      <c r="U224" s="6"/>
      <c r="V224" s="6"/>
      <c r="W224" s="6"/>
      <c r="X224" s="1"/>
      <c r="Y224" s="1"/>
      <c r="Z224" s="6"/>
      <c r="AA224" s="6"/>
      <c r="AB224" s="6"/>
      <c r="AC224" s="1"/>
      <c r="AD224" s="1"/>
      <c r="AE224" s="6"/>
      <c r="AF224" s="6"/>
      <c r="AG224" s="6"/>
      <c r="AH224" s="1"/>
      <c r="AI224" s="1"/>
      <c r="AJ224" s="6"/>
      <c r="AK224" s="6"/>
      <c r="AL224" s="6"/>
    </row>
    <row r="225" spans="2:38" ht="91.2" customHeight="1" outlineLevel="1" x14ac:dyDescent="0.3">
      <c r="B225" s="391" t="s">
        <v>207</v>
      </c>
      <c r="C225" s="392"/>
    </row>
    <row r="226" spans="2:38" ht="91.2" customHeight="1" outlineLevel="1" x14ac:dyDescent="0.3">
      <c r="B226" s="391" t="s">
        <v>208</v>
      </c>
      <c r="C226" s="392"/>
    </row>
    <row r="227" spans="2:38" ht="78" customHeight="1" outlineLevel="1" x14ac:dyDescent="0.3">
      <c r="B227" s="403" t="s">
        <v>136</v>
      </c>
      <c r="C227" s="404"/>
    </row>
    <row r="228" spans="2:38" s="135" customFormat="1" ht="82.5" customHeight="1" outlineLevel="1" x14ac:dyDescent="0.3">
      <c r="B228" s="340" t="s">
        <v>209</v>
      </c>
      <c r="C228" s="341"/>
      <c r="D228" s="1"/>
      <c r="E228" s="1"/>
      <c r="F228" s="6"/>
      <c r="G228" s="6"/>
      <c r="H228" s="6"/>
      <c r="I228" s="1"/>
      <c r="J228" s="1"/>
      <c r="K228" s="6"/>
      <c r="L228" s="6"/>
      <c r="M228" s="6"/>
      <c r="N228" s="1"/>
      <c r="O228" s="1"/>
      <c r="P228" s="6"/>
      <c r="Q228" s="6"/>
      <c r="R228" s="6"/>
      <c r="S228" s="1"/>
      <c r="T228" s="1"/>
      <c r="U228" s="6"/>
      <c r="V228" s="6"/>
      <c r="W228" s="6"/>
      <c r="X228" s="1"/>
      <c r="Y228" s="1"/>
      <c r="Z228" s="6"/>
      <c r="AA228" s="6"/>
      <c r="AB228" s="6"/>
      <c r="AC228" s="1"/>
      <c r="AD228" s="1"/>
      <c r="AE228" s="6"/>
      <c r="AF228" s="6"/>
      <c r="AG228" s="6"/>
      <c r="AH228" s="1"/>
      <c r="AI228" s="1"/>
      <c r="AJ228" s="6"/>
      <c r="AK228" s="6"/>
      <c r="AL228" s="6"/>
    </row>
    <row r="229" spans="2:38" x14ac:dyDescent="0.3">
      <c r="C229" s="31"/>
    </row>
    <row r="230" spans="2:38" ht="15.6" x14ac:dyDescent="0.3">
      <c r="B230" s="389" t="s">
        <v>203</v>
      </c>
      <c r="C230" s="390"/>
    </row>
    <row r="231" spans="2:38" x14ac:dyDescent="0.3">
      <c r="B231" s="306" t="s">
        <v>197</v>
      </c>
      <c r="C231" s="307">
        <v>4.2500000000000003E-2</v>
      </c>
    </row>
    <row r="232" spans="2:38" x14ac:dyDescent="0.3">
      <c r="B232" s="11" t="s">
        <v>198</v>
      </c>
      <c r="C232" s="308">
        <v>4.4900000000000002E-2</v>
      </c>
    </row>
    <row r="233" spans="2:38" x14ac:dyDescent="0.3">
      <c r="B233" s="11" t="s">
        <v>201</v>
      </c>
      <c r="C233" s="309" t="e">
        <f>C8</f>
        <v>#VALUE!</v>
      </c>
    </row>
    <row r="234" spans="2:38" x14ac:dyDescent="0.3">
      <c r="B234" s="106" t="s">
        <v>199</v>
      </c>
      <c r="C234" s="309" t="e">
        <f>C233*(1+(C231+(2*C232)))</f>
        <v>#VALUE!</v>
      </c>
    </row>
    <row r="235" spans="2:38" x14ac:dyDescent="0.3">
      <c r="B235" s="310" t="s">
        <v>200</v>
      </c>
      <c r="C235" s="311" t="e">
        <f>C233*(1+(C231-(2*C232)))</f>
        <v>#VALUE!</v>
      </c>
    </row>
    <row r="236" spans="2:38" x14ac:dyDescent="0.3">
      <c r="B236" s="391" t="s">
        <v>211</v>
      </c>
      <c r="C236" s="392"/>
    </row>
    <row r="237" spans="2:38" x14ac:dyDescent="0.3">
      <c r="B237" s="391"/>
      <c r="C237" s="392"/>
    </row>
    <row r="238" spans="2:38" x14ac:dyDescent="0.3">
      <c r="B238" s="391"/>
      <c r="C238" s="392"/>
    </row>
    <row r="239" spans="2:38" x14ac:dyDescent="0.3">
      <c r="B239" s="391"/>
      <c r="C239" s="392"/>
    </row>
    <row r="240" spans="2:38" x14ac:dyDescent="0.3">
      <c r="B240" s="391"/>
      <c r="C240" s="392"/>
    </row>
    <row r="241" spans="2:3" x14ac:dyDescent="0.3">
      <c r="B241" s="391"/>
      <c r="C241" s="392"/>
    </row>
    <row r="242" spans="2:3" x14ac:dyDescent="0.3">
      <c r="B242" s="391"/>
      <c r="C242" s="392"/>
    </row>
    <row r="243" spans="2:3" x14ac:dyDescent="0.3">
      <c r="B243" s="391"/>
      <c r="C243" s="392"/>
    </row>
    <row r="244" spans="2:3" x14ac:dyDescent="0.3">
      <c r="B244" s="391"/>
      <c r="C244" s="392"/>
    </row>
    <row r="245" spans="2:3" x14ac:dyDescent="0.3">
      <c r="B245" s="391"/>
      <c r="C245" s="392"/>
    </row>
    <row r="246" spans="2:3" x14ac:dyDescent="0.3">
      <c r="B246" s="391"/>
      <c r="C246" s="392"/>
    </row>
    <row r="247" spans="2:3" x14ac:dyDescent="0.3">
      <c r="B247" s="391"/>
      <c r="C247" s="392"/>
    </row>
    <row r="248" spans="2:3" x14ac:dyDescent="0.3">
      <c r="B248" s="391"/>
      <c r="C248" s="392"/>
    </row>
    <row r="249" spans="2:3" x14ac:dyDescent="0.3">
      <c r="B249" s="391"/>
      <c r="C249" s="392"/>
    </row>
    <row r="250" spans="2:3" x14ac:dyDescent="0.3">
      <c r="B250" s="391"/>
      <c r="C250" s="392"/>
    </row>
    <row r="251" spans="2:3" x14ac:dyDescent="0.3">
      <c r="B251" s="393"/>
      <c r="C251" s="394"/>
    </row>
  </sheetData>
  <dataConsolidate/>
  <mergeCells count="157">
    <mergeCell ref="B230:C230"/>
    <mergeCell ref="B236:C251"/>
    <mergeCell ref="B224:C224"/>
    <mergeCell ref="B195:C195"/>
    <mergeCell ref="B171:C171"/>
    <mergeCell ref="B172:C172"/>
    <mergeCell ref="B196:C196"/>
    <mergeCell ref="B2:C2"/>
    <mergeCell ref="B225:C225"/>
    <mergeCell ref="B226:C226"/>
    <mergeCell ref="B227:C227"/>
    <mergeCell ref="B162:C162"/>
    <mergeCell ref="B161:C161"/>
    <mergeCell ref="B160:C160"/>
    <mergeCell ref="B184:C184"/>
    <mergeCell ref="B182:C182"/>
    <mergeCell ref="B116:C116"/>
    <mergeCell ref="B178:C178"/>
    <mergeCell ref="B177:C177"/>
    <mergeCell ref="B176:C176"/>
    <mergeCell ref="B175:C175"/>
    <mergeCell ref="B167:C167"/>
    <mergeCell ref="B165:C165"/>
    <mergeCell ref="B174:C174"/>
    <mergeCell ref="B164:C164"/>
    <mergeCell ref="B163:C163"/>
    <mergeCell ref="B186:C186"/>
    <mergeCell ref="B198:C198"/>
    <mergeCell ref="B143:C143"/>
    <mergeCell ref="B142:C142"/>
    <mergeCell ref="B141:C141"/>
    <mergeCell ref="B159:C159"/>
    <mergeCell ref="B158:C158"/>
    <mergeCell ref="B157:C157"/>
    <mergeCell ref="B156:C156"/>
    <mergeCell ref="B155:C155"/>
    <mergeCell ref="B154:C154"/>
    <mergeCell ref="B153:C153"/>
    <mergeCell ref="B152:C152"/>
    <mergeCell ref="B151:C151"/>
    <mergeCell ref="B150:C150"/>
    <mergeCell ref="B149:C149"/>
    <mergeCell ref="B148:C148"/>
    <mergeCell ref="B147:C147"/>
    <mergeCell ref="B146:C146"/>
    <mergeCell ref="B145:C145"/>
    <mergeCell ref="B144:C144"/>
    <mergeCell ref="B130:C130"/>
    <mergeCell ref="B131:C131"/>
    <mergeCell ref="B140:C140"/>
    <mergeCell ref="B139:C139"/>
    <mergeCell ref="B138:C138"/>
    <mergeCell ref="B137:C137"/>
    <mergeCell ref="B136:C136"/>
    <mergeCell ref="B135:C135"/>
    <mergeCell ref="B134:C134"/>
    <mergeCell ref="B133:C133"/>
    <mergeCell ref="B132:C132"/>
    <mergeCell ref="B123:C123"/>
    <mergeCell ref="B124:C124"/>
    <mergeCell ref="B127:C127"/>
    <mergeCell ref="B128:C128"/>
    <mergeCell ref="B129:C129"/>
    <mergeCell ref="B108:C108"/>
    <mergeCell ref="B107:C107"/>
    <mergeCell ref="B106:C106"/>
    <mergeCell ref="B125:C125"/>
    <mergeCell ref="B102:C102"/>
    <mergeCell ref="B101:C101"/>
    <mergeCell ref="B121:C121"/>
    <mergeCell ref="B93:C93"/>
    <mergeCell ref="B92:C92"/>
    <mergeCell ref="B117:C117"/>
    <mergeCell ref="B113:C113"/>
    <mergeCell ref="B112:C112"/>
    <mergeCell ref="B111:C111"/>
    <mergeCell ref="B110:C110"/>
    <mergeCell ref="B109:C109"/>
    <mergeCell ref="B78:C78"/>
    <mergeCell ref="B77:C77"/>
    <mergeCell ref="B76:C76"/>
    <mergeCell ref="B81:C81"/>
    <mergeCell ref="B99:C99"/>
    <mergeCell ref="B98:C98"/>
    <mergeCell ref="B97:C97"/>
    <mergeCell ref="B96:C96"/>
    <mergeCell ref="B95:C95"/>
    <mergeCell ref="B94:C94"/>
    <mergeCell ref="B85:C85"/>
    <mergeCell ref="B84:C84"/>
    <mergeCell ref="B83:C83"/>
    <mergeCell ref="B82:C82"/>
    <mergeCell ref="B80:C80"/>
    <mergeCell ref="B79:C79"/>
    <mergeCell ref="B91:C91"/>
    <mergeCell ref="B90:C90"/>
    <mergeCell ref="B89:C89"/>
    <mergeCell ref="B88:C88"/>
    <mergeCell ref="B87:C87"/>
    <mergeCell ref="B86:C86"/>
    <mergeCell ref="B67:C67"/>
    <mergeCell ref="B66:C66"/>
    <mergeCell ref="B64:C64"/>
    <mergeCell ref="B75:C75"/>
    <mergeCell ref="B74:C74"/>
    <mergeCell ref="B73:C73"/>
    <mergeCell ref="B72:C72"/>
    <mergeCell ref="B71:C71"/>
    <mergeCell ref="B70:C70"/>
    <mergeCell ref="B69:C69"/>
    <mergeCell ref="B68:C68"/>
    <mergeCell ref="B37:C40"/>
    <mergeCell ref="B35:C35"/>
    <mergeCell ref="B34:C34"/>
    <mergeCell ref="B44:C44"/>
    <mergeCell ref="B43:C43"/>
    <mergeCell ref="B42:C42"/>
    <mergeCell ref="B41:C41"/>
    <mergeCell ref="B62:C62"/>
    <mergeCell ref="B61:C61"/>
    <mergeCell ref="B60:C60"/>
    <mergeCell ref="B59:C59"/>
    <mergeCell ref="B50:C50"/>
    <mergeCell ref="B49:C49"/>
    <mergeCell ref="B48:C48"/>
    <mergeCell ref="B47:C47"/>
    <mergeCell ref="B58:C58"/>
    <mergeCell ref="B57:C57"/>
    <mergeCell ref="B53:C53"/>
    <mergeCell ref="B52:C52"/>
    <mergeCell ref="B51:C51"/>
    <mergeCell ref="B54:C54"/>
    <mergeCell ref="B56:C56"/>
    <mergeCell ref="B228:C228"/>
    <mergeCell ref="B3:C3"/>
    <mergeCell ref="B4:C4"/>
    <mergeCell ref="B5:C5"/>
    <mergeCell ref="B11:C11"/>
    <mergeCell ref="B12:C12"/>
    <mergeCell ref="B31:C31"/>
    <mergeCell ref="B30:C30"/>
    <mergeCell ref="B29:C29"/>
    <mergeCell ref="B28:C28"/>
    <mergeCell ref="B27:C27"/>
    <mergeCell ref="B26:C26"/>
    <mergeCell ref="B13:C13"/>
    <mergeCell ref="B14:C14"/>
    <mergeCell ref="B15:C15"/>
    <mergeCell ref="B16:C16"/>
    <mergeCell ref="B25:C25"/>
    <mergeCell ref="B24:C24"/>
    <mergeCell ref="B23:C23"/>
    <mergeCell ref="B19:C19"/>
    <mergeCell ref="B17:C17"/>
    <mergeCell ref="B36:C36"/>
    <mergeCell ref="B46:C46"/>
    <mergeCell ref="B45:C45"/>
  </mergeCells>
  <pageMargins left="0.7" right="0.7" top="0.75" bottom="0.75" header="0.3" footer="0.3"/>
  <pageSetup scale="40" orientation="landscape" r:id="rId1"/>
  <headerFooter>
    <oddFooter>&amp;CGutenberg Research LLC prohibits the redistribution of this document in whole or part without the written permission. 
© Gutenberg Research LLC 2016.</oddFooter>
  </headerFooter>
  <rowBreaks count="1" manualBreakCount="1">
    <brk id="6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AAPL Earnings Model (Tier 1)</vt:lpstr>
      <vt:lpstr>'AAPL Earnings Model (Tier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2019-01-16T18:01:56Z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