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mc:Choice>
  </mc:AlternateContent>
  <xr:revisionPtr revIDLastSave="0" documentId="8_{89676D4A-94E4-384C-AEF1-773295E5E379}" xr6:coauthVersionLast="47" xr6:coauthVersionMax="47" xr10:uidLastSave="{00000000-0000-0000-0000-000000000000}"/>
  <bookViews>
    <workbookView xWindow="1950" yWindow="1950" windowWidth="27450" windowHeight="15060" xr2:uid="{00000000-000D-0000-FFFF-FFFF00000000}"/>
  </bookViews>
  <sheets>
    <sheet name="Constant Sharpe" sheetId="30" r:id="rId1"/>
    <sheet name="CME FedWatch" sheetId="41" r:id="rId2"/>
    <sheet name="FOMC" sheetId="43"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30" l="1"/>
  <c r="P10" i="30"/>
  <c r="C8" i="30"/>
  <c r="C9" i="30"/>
  <c r="N17" i="30"/>
  <c r="N18"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F3980" i="36"/>
  <c r="P17" i="30" s="1"/>
  <c r="F3925" i="36"/>
  <c r="P18" i="30" s="1"/>
  <c r="F3862" i="36"/>
  <c r="P19" i="30" s="1"/>
  <c r="F3801" i="36"/>
  <c r="P20" i="30" s="1"/>
  <c r="F3737" i="36"/>
  <c r="P21" i="30" s="1"/>
  <c r="D7998" i="33"/>
  <c r="H17" i="30" s="1"/>
  <c r="D7944" i="33"/>
  <c r="H18" i="30" s="1"/>
  <c r="D7881" i="33"/>
  <c r="H19" i="30" s="1"/>
  <c r="D7820" i="33"/>
  <c r="H20" i="30" s="1"/>
  <c r="J20" i="30" s="1"/>
  <c r="D7756" i="33"/>
  <c r="H21" i="30" s="1"/>
  <c r="L21817" i="32"/>
  <c r="K17" i="30" s="1"/>
  <c r="L21739" i="32"/>
  <c r="K18" i="30" s="1"/>
  <c r="L21648" i="32"/>
  <c r="K19" i="30" s="1"/>
  <c r="L21558" i="32"/>
  <c r="K20" i="30" s="1"/>
  <c r="H21817" i="32"/>
  <c r="D14923" i="32"/>
  <c r="D14869" i="32"/>
  <c r="D14805" i="32"/>
  <c r="N19" i="30" s="1"/>
  <c r="D14744" i="32"/>
  <c r="N20" i="30" s="1"/>
  <c r="D14682" i="32"/>
  <c r="N21" i="30" s="1"/>
  <c r="H21473" i="32"/>
  <c r="H21474" i="32"/>
  <c r="H21475" i="32"/>
  <c r="H21476" i="32" s="1"/>
  <c r="H21477" i="32" s="1"/>
  <c r="H21478" i="32" s="1"/>
  <c r="H21479" i="32"/>
  <c r="H21480" i="32"/>
  <c r="H21481" i="32"/>
  <c r="H21482" i="32"/>
  <c r="H21483" i="32"/>
  <c r="H21484" i="32" s="1"/>
  <c r="H21485" i="32"/>
  <c r="H21486" i="32"/>
  <c r="H21487" i="32"/>
  <c r="H21488" i="32"/>
  <c r="H21489" i="32"/>
  <c r="H21490" i="32" s="1"/>
  <c r="H21491" i="32" s="1"/>
  <c r="H21492" i="32"/>
  <c r="H21493" i="32"/>
  <c r="H21494" i="32"/>
  <c r="H21495" i="32"/>
  <c r="H21496" i="32"/>
  <c r="H21497" i="32" s="1"/>
  <c r="H21498" i="32" s="1"/>
  <c r="H21499" i="32"/>
  <c r="H21500" i="32"/>
  <c r="H21501" i="32"/>
  <c r="H21502" i="32"/>
  <c r="H21503" i="32"/>
  <c r="H21504" i="32"/>
  <c r="H21505" i="32"/>
  <c r="H21506" i="32"/>
  <c r="H21507" i="32"/>
  <c r="H21508" i="32"/>
  <c r="H21509" i="32"/>
  <c r="H21510" i="32"/>
  <c r="H21511" i="32"/>
  <c r="H21512" i="32"/>
  <c r="H21513" i="32"/>
  <c r="H21514" i="32"/>
  <c r="H21515" i="32"/>
  <c r="H21516" i="32"/>
  <c r="H21517" i="32"/>
  <c r="H21518" i="32"/>
  <c r="H21519" i="32"/>
  <c r="H21520" i="32"/>
  <c r="H21521" i="32"/>
  <c r="H21522" i="32"/>
  <c r="H21523" i="32"/>
  <c r="H21524" i="32"/>
  <c r="H21525" i="32" s="1"/>
  <c r="H21526" i="32" s="1"/>
  <c r="H21527" i="32"/>
  <c r="H21528" i="32"/>
  <c r="H21529" i="32"/>
  <c r="H21530" i="32"/>
  <c r="H21531" i="32"/>
  <c r="H21532" i="32" s="1"/>
  <c r="H21533" i="32" s="1"/>
  <c r="H21534" i="32"/>
  <c r="H21535" i="32"/>
  <c r="H21536" i="32"/>
  <c r="H21537" i="32"/>
  <c r="H21538" i="32"/>
  <c r="H21539" i="32"/>
  <c r="H21540" i="32" s="1"/>
  <c r="H21541" i="32"/>
  <c r="H21542" i="32"/>
  <c r="H21543" i="32"/>
  <c r="H21544" i="32"/>
  <c r="H21545" i="32"/>
  <c r="H21546" i="32"/>
  <c r="H21547" i="32"/>
  <c r="H21548" i="32"/>
  <c r="H21549" i="32"/>
  <c r="H21550" i="32"/>
  <c r="H21551" i="32"/>
  <c r="H21552" i="32" s="1"/>
  <c r="H21553" i="32" s="1"/>
  <c r="H21554" i="32" s="1"/>
  <c r="H21555" i="32"/>
  <c r="H21556" i="32"/>
  <c r="H21557" i="32"/>
  <c r="H21558" i="32"/>
  <c r="H21559" i="32" s="1"/>
  <c r="H21560" i="32" s="1"/>
  <c r="H21561" i="32" s="1"/>
  <c r="H21562" i="32"/>
  <c r="H21563" i="32"/>
  <c r="H21564" i="32"/>
  <c r="H21565" i="32"/>
  <c r="H21566" i="32"/>
  <c r="H21567" i="32" s="1"/>
  <c r="H21568" i="32" s="1"/>
  <c r="H21569" i="32"/>
  <c r="H21570" i="32"/>
  <c r="H21571" i="32"/>
  <c r="H21572" i="32"/>
  <c r="H21573" i="32"/>
  <c r="H21574" i="32"/>
  <c r="H21575" i="32" s="1"/>
  <c r="H21576" i="32" s="1"/>
  <c r="H21577" i="32"/>
  <c r="H21578" i="32"/>
  <c r="H21579" i="32"/>
  <c r="H21580" i="32"/>
  <c r="H21581" i="32"/>
  <c r="H21582" i="32"/>
  <c r="H21583" i="32"/>
  <c r="H21584" i="32"/>
  <c r="H21585" i="32"/>
  <c r="H21586" i="32"/>
  <c r="H21587" i="32"/>
  <c r="H21588" i="32"/>
  <c r="H21589" i="32"/>
  <c r="H21590" i="32"/>
  <c r="H21591" i="32"/>
  <c r="H21592" i="32"/>
  <c r="H21593" i="32"/>
  <c r="H21594" i="32"/>
  <c r="H21595" i="32" s="1"/>
  <c r="H21596" i="32" s="1"/>
  <c r="H21597" i="32"/>
  <c r="H21598" i="32"/>
  <c r="H21599" i="32"/>
  <c r="H21600" i="32"/>
  <c r="H21601" i="32"/>
  <c r="H21602" i="32" s="1"/>
  <c r="H21603" i="32" s="1"/>
  <c r="H21604" i="32" s="1"/>
  <c r="H21605" i="32"/>
  <c r="H21606" i="32"/>
  <c r="H21607" i="32"/>
  <c r="H21608" i="32"/>
  <c r="H21609" i="32"/>
  <c r="H21610" i="32" s="1"/>
  <c r="H21611" i="32"/>
  <c r="H21612" i="32"/>
  <c r="H21613" i="32"/>
  <c r="H21614" i="32"/>
  <c r="H21615" i="32"/>
  <c r="H21616" i="32"/>
  <c r="H21617" i="32"/>
  <c r="H21618" i="32"/>
  <c r="H21619" i="32"/>
  <c r="H21620" i="32"/>
  <c r="H21621" i="32"/>
  <c r="H21622" i="32"/>
  <c r="H21623" i="32"/>
  <c r="H21624" i="32"/>
  <c r="H21625" i="32"/>
  <c r="H21626" i="32"/>
  <c r="H21627" i="32"/>
  <c r="H21628" i="32"/>
  <c r="H21629" i="32"/>
  <c r="H21630" i="32" s="1"/>
  <c r="H21631" i="32" s="1"/>
  <c r="H21632" i="32"/>
  <c r="H21633" i="32"/>
  <c r="H21634" i="32"/>
  <c r="H21635" i="32"/>
  <c r="H21636" i="32"/>
  <c r="H21637" i="32" s="1"/>
  <c r="H21638" i="32" s="1"/>
  <c r="H21639" i="32"/>
  <c r="H21640" i="32"/>
  <c r="H21641" i="32"/>
  <c r="H21642" i="32"/>
  <c r="H21643" i="32"/>
  <c r="H21644" i="32"/>
  <c r="H21645" i="32" s="1"/>
  <c r="H21646" i="32"/>
  <c r="H21647" i="32"/>
  <c r="H21648" i="32"/>
  <c r="H21649" i="32"/>
  <c r="H21650" i="32"/>
  <c r="H21651" i="32"/>
  <c r="H21652" i="32"/>
  <c r="H21653" i="32"/>
  <c r="H21654" i="32"/>
  <c r="H21655" i="32"/>
  <c r="H21656" i="32"/>
  <c r="H21657" i="32"/>
  <c r="H21658" i="32" s="1"/>
  <c r="H21659" i="32" s="1"/>
  <c r="H21660" i="32"/>
  <c r="H21661" i="32"/>
  <c r="H21662" i="32"/>
  <c r="H21663" i="32"/>
  <c r="H21664" i="32"/>
  <c r="H21665" i="32" s="1"/>
  <c r="H21666" i="32" s="1"/>
  <c r="H21667" i="32"/>
  <c r="H21668" i="32"/>
  <c r="H21669" i="32"/>
  <c r="H21670" i="32"/>
  <c r="H21671" i="32"/>
  <c r="H21672" i="32" s="1"/>
  <c r="H21673" i="32" s="1"/>
  <c r="H21674" i="32"/>
  <c r="H21675" i="32"/>
  <c r="H21676" i="32"/>
  <c r="H21677" i="32"/>
  <c r="H21678" i="32"/>
  <c r="H21679" i="32" s="1"/>
  <c r="H21680" i="32" s="1"/>
  <c r="H21681" i="32"/>
  <c r="H21682" i="32"/>
  <c r="H21683" i="32"/>
  <c r="H21684" i="32"/>
  <c r="H21685" i="32"/>
  <c r="H21686" i="32"/>
  <c r="H21687" i="32" s="1"/>
  <c r="H21688" i="32"/>
  <c r="H21689" i="32"/>
  <c r="H21690" i="32"/>
  <c r="H21691" i="32"/>
  <c r="H21692" i="32"/>
  <c r="H21693" i="32"/>
  <c r="H21694" i="32"/>
  <c r="H21695" i="32"/>
  <c r="H21696" i="32"/>
  <c r="H21697" i="32"/>
  <c r="H21698" i="32"/>
  <c r="H21699" i="32"/>
  <c r="H21700" i="32" s="1"/>
  <c r="H21701" i="32" s="1"/>
  <c r="H21702" i="32"/>
  <c r="H21703" i="32"/>
  <c r="H21704" i="32"/>
  <c r="H21705" i="32"/>
  <c r="H21706" i="32"/>
  <c r="H21707" i="32"/>
  <c r="H21708" i="32" s="1"/>
  <c r="H21709" i="32" s="1"/>
  <c r="H21710" i="32"/>
  <c r="H21711" i="32"/>
  <c r="H21712" i="32"/>
  <c r="H21713" i="32"/>
  <c r="H21714" i="32" s="1"/>
  <c r="H21715" i="32" s="1"/>
  <c r="H21716" i="32"/>
  <c r="H21717" i="32"/>
  <c r="H21718" i="32"/>
  <c r="H21719" i="32"/>
  <c r="H21720" i="32"/>
  <c r="H21721" i="32"/>
  <c r="H21722" i="32" s="1"/>
  <c r="H21723" i="32"/>
  <c r="H21724" i="32"/>
  <c r="H21725" i="32"/>
  <c r="H21726" i="32"/>
  <c r="H21727" i="32"/>
  <c r="H21728" i="32"/>
  <c r="H21729" i="32"/>
  <c r="H21730" i="32"/>
  <c r="H21731" i="32"/>
  <c r="H21732" i="32"/>
  <c r="H21733" i="32"/>
  <c r="H21734" i="32"/>
  <c r="H21735" i="32" s="1"/>
  <c r="H21736" i="32" s="1"/>
  <c r="H21737" i="32"/>
  <c r="H21738" i="32"/>
  <c r="H21739" i="32"/>
  <c r="H21740" i="32"/>
  <c r="H21741" i="32"/>
  <c r="H21742" i="32"/>
  <c r="H21743" i="32" s="1"/>
  <c r="H21744" i="32" s="1"/>
  <c r="H21745" i="32"/>
  <c r="H21746" i="32"/>
  <c r="H21747" i="32"/>
  <c r="H21748" i="32"/>
  <c r="H21749" i="32"/>
  <c r="H21750" i="32" s="1"/>
  <c r="H21751" i="32"/>
  <c r="H21752" i="32"/>
  <c r="H21753" i="32"/>
  <c r="H21754" i="32"/>
  <c r="H21755" i="32"/>
  <c r="H21756" i="32"/>
  <c r="H21757" i="32"/>
  <c r="H21758" i="32"/>
  <c r="H21759" i="32"/>
  <c r="H21760" i="32"/>
  <c r="H21761" i="32"/>
  <c r="H21762" i="32"/>
  <c r="H21763" i="32" s="1"/>
  <c r="H21764" i="32" s="1"/>
  <c r="H21765" i="32"/>
  <c r="H21766" i="32"/>
  <c r="H21767" i="32"/>
  <c r="H21768" i="32"/>
  <c r="H21769" i="32"/>
  <c r="H21770" i="32" s="1"/>
  <c r="H21771" i="32" s="1"/>
  <c r="H21772" i="32"/>
  <c r="H21773" i="32"/>
  <c r="H21774" i="32"/>
  <c r="H21775" i="32"/>
  <c r="H21776" i="32"/>
  <c r="H21777" i="32"/>
  <c r="H21778" i="32" s="1"/>
  <c r="H21779" i="32"/>
  <c r="H21780" i="32"/>
  <c r="H21781" i="32"/>
  <c r="H21782" i="32"/>
  <c r="H21783" i="32"/>
  <c r="H21784" i="32"/>
  <c r="H21785" i="32"/>
  <c r="H21786" i="32"/>
  <c r="H21787" i="32"/>
  <c r="H21788" i="32"/>
  <c r="H21789" i="32"/>
  <c r="H21790" i="32"/>
  <c r="H21791" i="32" s="1"/>
  <c r="H21792" i="32"/>
  <c r="H21793" i="32"/>
  <c r="H21794" i="32"/>
  <c r="H21795" i="32"/>
  <c r="H21796" i="32"/>
  <c r="H21797" i="32"/>
  <c r="H21798" i="32"/>
  <c r="H21799" i="32" s="1"/>
  <c r="H21800" i="32"/>
  <c r="H21801" i="32"/>
  <c r="H21802" i="32"/>
  <c r="H21803" i="32"/>
  <c r="H21804" i="32"/>
  <c r="H21805" i="32" s="1"/>
  <c r="H21806" i="32"/>
  <c r="H21807" i="32" s="1"/>
  <c r="H21808" i="32"/>
  <c r="H21809" i="32"/>
  <c r="H21810" i="32"/>
  <c r="H21811" i="32"/>
  <c r="H21812" i="32"/>
  <c r="H21813" i="32" s="1"/>
  <c r="H21814" i="32"/>
  <c r="H21815" i="32"/>
  <c r="H21816" i="32"/>
  <c r="H21472" i="32"/>
  <c r="B71" i="41"/>
  <c r="D71" i="41" s="1"/>
  <c r="D76" i="41" s="1"/>
  <c r="E76" i="41" s="1"/>
  <c r="B72" i="41"/>
  <c r="D72" i="41"/>
  <c r="B73" i="41"/>
  <c r="D73" i="41" s="1"/>
  <c r="B74" i="41"/>
  <c r="D74" i="41" s="1"/>
  <c r="B75" i="41"/>
  <c r="D75" i="41"/>
  <c r="B67" i="41"/>
  <c r="D67" i="41" s="1"/>
  <c r="B66" i="41"/>
  <c r="D66" i="41" s="1"/>
  <c r="B63" i="41"/>
  <c r="D63" i="41" s="1"/>
  <c r="D68" i="41" s="1"/>
  <c r="E68" i="41" s="1"/>
  <c r="B64" i="41"/>
  <c r="D64" i="41" s="1"/>
  <c r="B65" i="41"/>
  <c r="D65" i="41"/>
  <c r="B56" i="41"/>
  <c r="D56" i="41" s="1"/>
  <c r="D60" i="41" s="1"/>
  <c r="E60" i="41" s="1"/>
  <c r="B57" i="41"/>
  <c r="D57" i="41"/>
  <c r="B58" i="41"/>
  <c r="D58" i="41" s="1"/>
  <c r="B59" i="41"/>
  <c r="D59" i="41" s="1"/>
  <c r="B49" i="41"/>
  <c r="D49" i="41" s="1"/>
  <c r="D53" i="41" s="1"/>
  <c r="E53" i="41" s="1"/>
  <c r="B50" i="41"/>
  <c r="D50" i="41"/>
  <c r="B51" i="41"/>
  <c r="D51" i="41" s="1"/>
  <c r="B52" i="41"/>
  <c r="D52" i="41" s="1"/>
  <c r="B43" i="41"/>
  <c r="D43" i="41" s="1"/>
  <c r="B44" i="41"/>
  <c r="D44" i="41" s="1"/>
  <c r="B45" i="41"/>
  <c r="D45" i="41" s="1"/>
  <c r="B39" i="41"/>
  <c r="D39" i="41"/>
  <c r="B38" i="41"/>
  <c r="B37" i="41"/>
  <c r="D37" i="41"/>
  <c r="D38" i="41"/>
  <c r="B32" i="41"/>
  <c r="D32" i="41" s="1"/>
  <c r="B33" i="41"/>
  <c r="D33" i="41" s="1"/>
  <c r="D34" i="41"/>
  <c r="E34" i="41" s="1"/>
  <c r="B27" i="41"/>
  <c r="D27" i="41" s="1"/>
  <c r="B28" i="41"/>
  <c r="D28" i="41"/>
  <c r="D29" i="41" s="1"/>
  <c r="E29" i="41" s="1"/>
  <c r="B23" i="41"/>
  <c r="D23" i="41"/>
  <c r="B18" i="41"/>
  <c r="D18" i="41" s="1"/>
  <c r="B17" i="41"/>
  <c r="D17" i="41" s="1"/>
  <c r="D19" i="41" s="1"/>
  <c r="E19" i="41" s="1"/>
  <c r="K15" i="30" s="1"/>
  <c r="B13" i="41"/>
  <c r="B12" i="41"/>
  <c r="D12" i="41" s="1"/>
  <c r="D13" i="41"/>
  <c r="D7692" i="33"/>
  <c r="H22" i="30" s="1"/>
  <c r="D7629" i="33"/>
  <c r="H23" i="30" s="1"/>
  <c r="D7567" i="33"/>
  <c r="H24" i="30" s="1"/>
  <c r="J24" i="30" s="1"/>
  <c r="D7503" i="33"/>
  <c r="H25" i="30" s="1"/>
  <c r="D7439" i="33"/>
  <c r="H26" i="30" s="1"/>
  <c r="D7376" i="33"/>
  <c r="H27" i="30" s="1"/>
  <c r="D7315" i="33"/>
  <c r="H28" i="30" s="1"/>
  <c r="J28" i="30" s="1"/>
  <c r="D7252" i="33"/>
  <c r="H29" i="30" s="1"/>
  <c r="J29" i="30" s="1"/>
  <c r="D7189" i="33"/>
  <c r="H30" i="30" s="1"/>
  <c r="D7125" i="33"/>
  <c r="H31" i="30" s="1"/>
  <c r="D7064" i="33"/>
  <c r="H32" i="30" s="1"/>
  <c r="D7001" i="33"/>
  <c r="H33" i="30" s="1"/>
  <c r="D6938" i="33"/>
  <c r="H34" i="30" s="1"/>
  <c r="D6875" i="33"/>
  <c r="H35" i="30" s="1"/>
  <c r="D6813" i="33"/>
  <c r="H36" i="30" s="1"/>
  <c r="J36" i="30" s="1"/>
  <c r="D6750" i="33"/>
  <c r="H37" i="30" s="1"/>
  <c r="D6686" i="33"/>
  <c r="H38" i="30" s="1"/>
  <c r="D6622" i="33"/>
  <c r="H39" i="30" s="1"/>
  <c r="D6561" i="33"/>
  <c r="H40" i="30" s="1"/>
  <c r="J40" i="30" s="1"/>
  <c r="D6497" i="33"/>
  <c r="H41" i="30" s="1"/>
  <c r="D6433" i="33"/>
  <c r="H42" i="30" s="1"/>
  <c r="D6370" i="33"/>
  <c r="H43" i="30" s="1"/>
  <c r="D6309" i="33"/>
  <c r="H44" i="30" s="1"/>
  <c r="D6245" i="33"/>
  <c r="H45" i="30" s="1"/>
  <c r="J45" i="30" s="1"/>
  <c r="D6181" i="33"/>
  <c r="H46" i="30" s="1"/>
  <c r="D6118" i="33"/>
  <c r="H47" i="30" s="1"/>
  <c r="D6057" i="33"/>
  <c r="H48" i="30" s="1"/>
  <c r="D5993" i="33"/>
  <c r="H49" i="30" s="1"/>
  <c r="D5929" i="33"/>
  <c r="H50" i="30" s="1"/>
  <c r="D5865" i="33"/>
  <c r="H51" i="30" s="1"/>
  <c r="D5805" i="33"/>
  <c r="H52" i="30" s="1"/>
  <c r="J52" i="30" s="1"/>
  <c r="D5743" i="33"/>
  <c r="H53" i="30" s="1"/>
  <c r="D5680" i="33"/>
  <c r="H54" i="30" s="1"/>
  <c r="D5617" i="33"/>
  <c r="H55" i="30" s="1"/>
  <c r="D5555" i="33"/>
  <c r="H56" i="30" s="1"/>
  <c r="J56" i="30" s="1"/>
  <c r="D5492" i="33"/>
  <c r="H57" i="30" s="1"/>
  <c r="D5428" i="33"/>
  <c r="H58" i="30" s="1"/>
  <c r="D5365" i="33"/>
  <c r="H59" i="30" s="1"/>
  <c r="D5303" i="33"/>
  <c r="H60" i="30" s="1"/>
  <c r="D5239" i="33"/>
  <c r="H61" i="30" s="1"/>
  <c r="J61" i="30" s="1"/>
  <c r="D5175" i="33"/>
  <c r="H62" i="30" s="1"/>
  <c r="D5112" i="33"/>
  <c r="H63" i="30" s="1"/>
  <c r="D5051" i="33"/>
  <c r="H64" i="30" s="1"/>
  <c r="D4987" i="33"/>
  <c r="H65" i="30" s="1"/>
  <c r="D4923" i="33"/>
  <c r="H66" i="30" s="1"/>
  <c r="D4860" i="33"/>
  <c r="H67" i="30" s="1"/>
  <c r="D4799" i="33"/>
  <c r="H68" i="30" s="1"/>
  <c r="J68" i="30" s="1"/>
  <c r="D4735" i="33"/>
  <c r="H69" i="30" s="1"/>
  <c r="D4671" i="33"/>
  <c r="H70" i="30" s="1"/>
  <c r="D4607" i="33"/>
  <c r="H71" i="30" s="1"/>
  <c r="D4546" i="33"/>
  <c r="H72" i="30" s="1"/>
  <c r="J72" i="30" s="1"/>
  <c r="D4482" i="33"/>
  <c r="H73" i="30" s="1"/>
  <c r="D4419" i="33"/>
  <c r="H74" i="30" s="1"/>
  <c r="D4356" i="33"/>
  <c r="H75" i="30" s="1"/>
  <c r="D4295" i="33"/>
  <c r="H76" i="30" s="1"/>
  <c r="D4232" i="33"/>
  <c r="H77" i="30" s="1"/>
  <c r="J77" i="30" s="1"/>
  <c r="D4169" i="33"/>
  <c r="H78" i="30" s="1"/>
  <c r="D4106" i="33"/>
  <c r="H79" i="30" s="1"/>
  <c r="D4044" i="33"/>
  <c r="H80" i="30" s="1"/>
  <c r="D3981" i="33"/>
  <c r="H81" i="30" s="1"/>
  <c r="D3917" i="33"/>
  <c r="H82" i="30" s="1"/>
  <c r="J82" i="30" s="1"/>
  <c r="D3853" i="33"/>
  <c r="H83" i="30" s="1"/>
  <c r="J83" i="30" s="1"/>
  <c r="G3296" i="36"/>
  <c r="C13" i="30" s="1"/>
  <c r="D14243" i="32"/>
  <c r="N28" i="30" s="1"/>
  <c r="D14182" i="32"/>
  <c r="N29" i="30" s="1"/>
  <c r="D14119" i="32"/>
  <c r="N30" i="30" s="1"/>
  <c r="D14055" i="32"/>
  <c r="N31" i="30" s="1"/>
  <c r="D13994" i="32"/>
  <c r="N32" i="30" s="1"/>
  <c r="D13932" i="32"/>
  <c r="N33" i="30" s="1"/>
  <c r="L33" i="30" s="1"/>
  <c r="D13869" i="32"/>
  <c r="N34" i="30" s="1"/>
  <c r="D13806" i="32"/>
  <c r="N35" i="30" s="1"/>
  <c r="L35" i="30" s="1"/>
  <c r="D14493" i="32"/>
  <c r="N24" i="30" s="1"/>
  <c r="D14431" i="32"/>
  <c r="N25" i="30" s="1"/>
  <c r="D14367" i="32"/>
  <c r="N26" i="30" s="1"/>
  <c r="D14304" i="32"/>
  <c r="N27" i="30" s="1"/>
  <c r="F3673" i="36"/>
  <c r="P22" i="30" s="1"/>
  <c r="F3610" i="36"/>
  <c r="P23" i="30" s="1"/>
  <c r="B8" i="41"/>
  <c r="D8" i="41"/>
  <c r="D9" i="41" s="1"/>
  <c r="E9" i="41" s="1"/>
  <c r="H21374" i="32"/>
  <c r="H21375" i="32"/>
  <c r="H21376" i="32"/>
  <c r="H21377" i="32" s="1"/>
  <c r="H21378" i="32" s="1"/>
  <c r="H21379" i="32" s="1"/>
  <c r="H21380" i="32"/>
  <c r="H21381" i="32"/>
  <c r="H21382" i="32"/>
  <c r="H21383" i="32"/>
  <c r="H21384" i="32"/>
  <c r="H21385" i="32"/>
  <c r="H21386" i="32" s="1"/>
  <c r="H21387" i="32"/>
  <c r="H21388" i="32"/>
  <c r="H21389" i="32"/>
  <c r="H21390" i="32"/>
  <c r="H21391" i="32"/>
  <c r="H21392" i="32"/>
  <c r="H21393" i="32" s="1"/>
  <c r="H21394" i="32"/>
  <c r="H21395" i="32"/>
  <c r="H21396" i="32"/>
  <c r="H21397" i="32"/>
  <c r="H21398" i="32"/>
  <c r="H21399" i="32" s="1"/>
  <c r="H21400" i="32"/>
  <c r="H21401" i="32"/>
  <c r="H21402" i="32"/>
  <c r="H21403" i="32"/>
  <c r="H21404" i="32"/>
  <c r="H21405" i="32"/>
  <c r="H21406" i="32" s="1"/>
  <c r="H21407" i="32" s="1"/>
  <c r="H21408" i="32"/>
  <c r="H21409" i="32"/>
  <c r="H21410" i="32"/>
  <c r="H21411" i="32"/>
  <c r="H21412" i="32"/>
  <c r="H21413" i="32" s="1"/>
  <c r="H21414" i="32" s="1"/>
  <c r="H21415" i="32"/>
  <c r="H21416" i="32"/>
  <c r="H21417" i="32"/>
  <c r="H21418" i="32"/>
  <c r="H21419" i="32"/>
  <c r="H21420" i="32"/>
  <c r="H21421" i="32"/>
  <c r="H21422" i="32"/>
  <c r="H21423" i="32"/>
  <c r="H21424" i="32"/>
  <c r="H21425" i="32"/>
  <c r="H21426" i="32"/>
  <c r="H21427" i="32"/>
  <c r="H21428" i="32" s="1"/>
  <c r="H21429" i="32"/>
  <c r="H21430" i="32"/>
  <c r="H21431" i="32"/>
  <c r="H21432" i="32"/>
  <c r="H21433" i="32"/>
  <c r="H21434" i="32" s="1"/>
  <c r="H21435" i="32" s="1"/>
  <c r="H21436" i="32"/>
  <c r="H21437" i="32"/>
  <c r="H21438" i="32"/>
  <c r="H21439" i="32"/>
  <c r="H21440" i="32"/>
  <c r="H21441" i="32" s="1"/>
  <c r="H21442" i="32" s="1"/>
  <c r="H21443" i="32"/>
  <c r="H21444" i="32"/>
  <c r="H21445" i="32"/>
  <c r="H21446" i="32"/>
  <c r="H21447" i="32"/>
  <c r="H21448" i="32"/>
  <c r="H21449" i="32" s="1"/>
  <c r="H21450" i="32"/>
  <c r="H21451" i="32"/>
  <c r="H21452" i="32"/>
  <c r="H21453" i="32"/>
  <c r="H21454" i="32"/>
  <c r="H21455" i="32" s="1"/>
  <c r="H21456" i="32" s="1"/>
  <c r="H21457" i="32"/>
  <c r="H21458" i="32"/>
  <c r="H21459" i="32"/>
  <c r="H21460" i="32"/>
  <c r="H21461" i="32"/>
  <c r="H21462" i="32"/>
  <c r="H21463" i="32" s="1"/>
  <c r="H21464" i="32"/>
  <c r="H21465" i="32"/>
  <c r="H21466" i="32"/>
  <c r="D14618" i="32"/>
  <c r="N22" i="30" s="1"/>
  <c r="D14555" i="32"/>
  <c r="N23" i="30" s="1"/>
  <c r="F3548" i="36"/>
  <c r="P24" i="30" s="1"/>
  <c r="F3484" i="36"/>
  <c r="P25" i="30" s="1"/>
  <c r="F3420" i="36"/>
  <c r="P26" i="30" s="1"/>
  <c r="F3357" i="36"/>
  <c r="P27" i="30" s="1"/>
  <c r="B22" i="41"/>
  <c r="D22" i="41" s="1"/>
  <c r="D24" i="41" s="1"/>
  <c r="E24" i="41" s="1"/>
  <c r="O22" i="30"/>
  <c r="L21374" i="32"/>
  <c r="K22" i="30" s="1"/>
  <c r="L21283" i="32"/>
  <c r="K23" i="30" s="1"/>
  <c r="L21192" i="32"/>
  <c r="K24" i="30" s="1"/>
  <c r="G21039" i="32"/>
  <c r="L21100" i="32" s="1"/>
  <c r="K25" i="30" s="1"/>
  <c r="L21008" i="32"/>
  <c r="K26" i="30" s="1"/>
  <c r="L20917" i="32"/>
  <c r="K27" i="30" s="1"/>
  <c r="L20827" i="32"/>
  <c r="K28" i="30" s="1"/>
  <c r="L20735" i="32"/>
  <c r="K29" i="30" s="1"/>
  <c r="L20643" i="32"/>
  <c r="K30" i="30" s="1"/>
  <c r="L20552" i="32"/>
  <c r="K31" i="30" s="1"/>
  <c r="L20462" i="32"/>
  <c r="K32" i="30" s="1"/>
  <c r="L20370" i="32"/>
  <c r="K33" i="30" s="1"/>
  <c r="L20278" i="32"/>
  <c r="K34" i="30" s="1"/>
  <c r="L20187" i="32"/>
  <c r="K35" i="30" s="1"/>
  <c r="D13744" i="32"/>
  <c r="N36" i="30" s="1"/>
  <c r="L36" i="30" s="1"/>
  <c r="L20097" i="32"/>
  <c r="K36" i="30" s="1"/>
  <c r="D13683" i="32"/>
  <c r="N37" i="30" s="1"/>
  <c r="L20005" i="32"/>
  <c r="K37" i="30" s="1"/>
  <c r="D13619" i="32"/>
  <c r="N38" i="30" s="1"/>
  <c r="L38" i="30" s="1"/>
  <c r="L19913" i="32"/>
  <c r="K38" i="30" s="1"/>
  <c r="D13555" i="32"/>
  <c r="N39" i="30" s="1"/>
  <c r="L19822" i="32"/>
  <c r="K39" i="30" s="1"/>
  <c r="D13494" i="32"/>
  <c r="N40" i="30" s="1"/>
  <c r="L40" i="30" s="1"/>
  <c r="L19731" i="32"/>
  <c r="K40" i="30" s="1"/>
  <c r="D13432" i="32"/>
  <c r="N41" i="30" s="1"/>
  <c r="L19639" i="32"/>
  <c r="K41" i="30" s="1"/>
  <c r="D13368" i="32"/>
  <c r="N42" i="30" s="1"/>
  <c r="L19547" i="32"/>
  <c r="K42" i="30" s="1"/>
  <c r="D13304" i="32"/>
  <c r="N43" i="30" s="1"/>
  <c r="L43" i="30" s="1"/>
  <c r="L19456" i="32"/>
  <c r="K43" i="30" s="1"/>
  <c r="D13243" i="32"/>
  <c r="N44" i="30" s="1"/>
  <c r="L44" i="30" s="1"/>
  <c r="L19366" i="32"/>
  <c r="K44" i="30" s="1"/>
  <c r="D13181" i="32"/>
  <c r="N45" i="30" s="1"/>
  <c r="L19274" i="32"/>
  <c r="K45" i="30" s="1"/>
  <c r="D13117" i="32"/>
  <c r="N46" i="30" s="1"/>
  <c r="L46" i="30" s="1"/>
  <c r="L19182" i="32"/>
  <c r="K46" i="30" s="1"/>
  <c r="D13054" i="32"/>
  <c r="N47" i="30" s="1"/>
  <c r="L19091" i="32"/>
  <c r="K47" i="30" s="1"/>
  <c r="D12993" i="32"/>
  <c r="N48" i="30" s="1"/>
  <c r="L48" i="30" s="1"/>
  <c r="L19001" i="32"/>
  <c r="K48" i="30" s="1"/>
  <c r="D12931" i="32"/>
  <c r="N49" i="30" s="1"/>
  <c r="L18909" i="32"/>
  <c r="K49" i="30" s="1"/>
  <c r="D12867" i="32"/>
  <c r="N50" i="30" s="1"/>
  <c r="L50" i="30" s="1"/>
  <c r="L18817" i="32"/>
  <c r="K50" i="30" s="1"/>
  <c r="D12803" i="32"/>
  <c r="N51" i="30" s="1"/>
  <c r="L18726" i="32"/>
  <c r="K51" i="30" s="1"/>
  <c r="D12743" i="32"/>
  <c r="N52" i="30" s="1"/>
  <c r="L52" i="30" s="1"/>
  <c r="L18636" i="32"/>
  <c r="K52" i="30" s="1"/>
  <c r="D12682" i="32"/>
  <c r="N53" i="30" s="1"/>
  <c r="L18544" i="32"/>
  <c r="K53" i="30" s="1"/>
  <c r="D12619" i="32"/>
  <c r="N54" i="30" s="1"/>
  <c r="L54" i="30" s="1"/>
  <c r="L18452" i="32"/>
  <c r="K54" i="30" s="1"/>
  <c r="D12555" i="32"/>
  <c r="N55" i="30" s="1"/>
  <c r="L18361" i="32"/>
  <c r="K55" i="30" s="1"/>
  <c r="D12493" i="32"/>
  <c r="N56" i="30" s="1"/>
  <c r="L56" i="30" s="1"/>
  <c r="L18270" i="32"/>
  <c r="K56" i="30" s="1"/>
  <c r="D12432" i="32"/>
  <c r="N57" i="30" s="1"/>
  <c r="L18178" i="32"/>
  <c r="K57" i="30" s="1"/>
  <c r="D12368" i="32"/>
  <c r="N58" i="30" s="1"/>
  <c r="L18086" i="32"/>
  <c r="K58" i="30" s="1"/>
  <c r="D12305" i="32"/>
  <c r="N59" i="30" s="1"/>
  <c r="L59" i="30" s="1"/>
  <c r="L17995" i="32"/>
  <c r="K59" i="30" s="1"/>
  <c r="D12243" i="32"/>
  <c r="N60" i="30" s="1"/>
  <c r="L60" i="30" s="1"/>
  <c r="L17905" i="32"/>
  <c r="K60" i="30" s="1"/>
  <c r="D12181" i="32"/>
  <c r="N61" i="30" s="1"/>
  <c r="L17813" i="32"/>
  <c r="K61" i="30" s="1"/>
  <c r="D12117" i="32"/>
  <c r="N62" i="30" s="1"/>
  <c r="L62" i="30" s="1"/>
  <c r="L17721" i="32"/>
  <c r="K62" i="30" s="1"/>
  <c r="D12053" i="32"/>
  <c r="N63" i="30" s="1"/>
  <c r="L17630" i="32"/>
  <c r="K63" i="30" s="1"/>
  <c r="D11992" i="32"/>
  <c r="N64" i="30" s="1"/>
  <c r="L64" i="30" s="1"/>
  <c r="L17540" i="32"/>
  <c r="K64" i="30" s="1"/>
  <c r="D11930" i="32"/>
  <c r="N65" i="30" s="1"/>
  <c r="L17448" i="32"/>
  <c r="K65" i="30" s="1"/>
  <c r="D11866" i="32"/>
  <c r="N66" i="30" s="1"/>
  <c r="L66" i="30" s="1"/>
  <c r="L17356" i="32"/>
  <c r="K66" i="30" s="1"/>
  <c r="D11803" i="32"/>
  <c r="N67" i="30" s="1"/>
  <c r="L17265" i="32"/>
  <c r="K67" i="30" s="1"/>
  <c r="D11742" i="32"/>
  <c r="N68" i="30" s="1"/>
  <c r="L68" i="30" s="1"/>
  <c r="L17175" i="32"/>
  <c r="K68" i="30" s="1"/>
  <c r="D11680" i="32"/>
  <c r="N69" i="30" s="1"/>
  <c r="L17083" i="32"/>
  <c r="K69" i="30" s="1"/>
  <c r="D11616" i="32"/>
  <c r="N70" i="30" s="1"/>
  <c r="L70" i="30" s="1"/>
  <c r="L16991" i="32"/>
  <c r="K70" i="30" s="1"/>
  <c r="D11552" i="32"/>
  <c r="N71" i="30" s="1"/>
  <c r="L16900" i="32"/>
  <c r="K71" i="30" s="1"/>
  <c r="D11491" i="32"/>
  <c r="N72" i="30" s="1"/>
  <c r="L72" i="30" s="1"/>
  <c r="L16809" i="32"/>
  <c r="K72" i="30" s="1"/>
  <c r="D11429" i="32"/>
  <c r="N73" i="30" s="1"/>
  <c r="L16717" i="32"/>
  <c r="K73" i="30" s="1"/>
  <c r="D11366" i="32"/>
  <c r="N74" i="30" s="1"/>
  <c r="L16625" i="32"/>
  <c r="K74" i="30" s="1"/>
  <c r="D11302" i="32"/>
  <c r="N75" i="30" s="1"/>
  <c r="L75" i="30" s="1"/>
  <c r="L16534" i="32"/>
  <c r="K75" i="30" s="1"/>
  <c r="D11240" i="32"/>
  <c r="N76" i="30" s="1"/>
  <c r="L16444" i="32"/>
  <c r="K76" i="30" s="1"/>
  <c r="D11178" i="32"/>
  <c r="N77" i="30" s="1"/>
  <c r="L16352" i="32"/>
  <c r="K77" i="30" s="1"/>
  <c r="D11115" i="32"/>
  <c r="N78" i="30" s="1"/>
  <c r="L78" i="30" s="1"/>
  <c r="L16260" i="32"/>
  <c r="K78" i="30" s="1"/>
  <c r="D11052" i="32"/>
  <c r="N79" i="30" s="1"/>
  <c r="L16169" i="32"/>
  <c r="K79" i="30" s="1"/>
  <c r="D10990" i="32"/>
  <c r="N80" i="30" s="1"/>
  <c r="L80" i="30" s="1"/>
  <c r="L16079" i="32"/>
  <c r="K80" i="30" s="1"/>
  <c r="D10929" i="32"/>
  <c r="N81" i="30" s="1"/>
  <c r="L15987" i="32"/>
  <c r="K81" i="30" s="1"/>
  <c r="D10865" i="32"/>
  <c r="N82" i="30" s="1"/>
  <c r="L15895" i="32"/>
  <c r="K82" i="30" s="1"/>
  <c r="D10801" i="32"/>
  <c r="N83" i="30" s="1"/>
  <c r="L15804" i="32"/>
  <c r="K83" i="30" s="1"/>
  <c r="L21466" i="32"/>
  <c r="K21" i="30" s="1"/>
  <c r="H10" i="32"/>
  <c r="H11" i="32"/>
  <c r="H12" i="32"/>
  <c r="H13" i="32"/>
  <c r="H14" i="32"/>
  <c r="H15" i="32"/>
  <c r="H16" i="32"/>
  <c r="H17" i="32"/>
  <c r="H18" i="32"/>
  <c r="H19" i="32"/>
  <c r="H20" i="32"/>
  <c r="H21" i="32"/>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c r="H57" i="32" s="1"/>
  <c r="H58" i="32"/>
  <c r="H59" i="32"/>
  <c r="H60" i="32"/>
  <c r="H61" i="32" s="1"/>
  <c r="H62" i="32"/>
  <c r="H63" i="32" s="1"/>
  <c r="H64" i="32" s="1"/>
  <c r="H65" i="32"/>
  <c r="H66" i="32"/>
  <c r="H67" i="32"/>
  <c r="H68" i="32"/>
  <c r="H69" i="32"/>
  <c r="H70" i="32" s="1"/>
  <c r="H71" i="32" s="1"/>
  <c r="H72" i="32"/>
  <c r="H73" i="32"/>
  <c r="H74" i="32"/>
  <c r="H75" i="32"/>
  <c r="H76" i="32"/>
  <c r="H77" i="32" s="1"/>
  <c r="H78" i="32"/>
  <c r="H79" i="32"/>
  <c r="H80" i="32"/>
  <c r="H81" i="32"/>
  <c r="H82" i="32"/>
  <c r="H83" i="32"/>
  <c r="H84" i="32" s="1"/>
  <c r="H85" i="32"/>
  <c r="H86" i="32"/>
  <c r="H87" i="32"/>
  <c r="H88" i="32"/>
  <c r="H89" i="32"/>
  <c r="H90" i="32"/>
  <c r="H91" i="32" s="1"/>
  <c r="H92" i="32" s="1"/>
  <c r="H93" i="32"/>
  <c r="H94" i="32"/>
  <c r="H95" i="32"/>
  <c r="H96" i="32"/>
  <c r="H97" i="32"/>
  <c r="H98" i="32"/>
  <c r="H99" i="32"/>
  <c r="H100" i="32"/>
  <c r="H101" i="32"/>
  <c r="H102" i="32"/>
  <c r="H103" i="32"/>
  <c r="H104" i="32"/>
  <c r="H105" i="32"/>
  <c r="H106" i="32"/>
  <c r="H107" i="32"/>
  <c r="H108" i="32"/>
  <c r="H109" i="32"/>
  <c r="H110" i="32"/>
  <c r="H111" i="32"/>
  <c r="H112" i="32"/>
  <c r="H113" i="32" s="1"/>
  <c r="H114" i="32"/>
  <c r="H115" i="32"/>
  <c r="H116" i="32"/>
  <c r="H117" i="32"/>
  <c r="H118" i="32" s="1"/>
  <c r="H119" i="32" s="1"/>
  <c r="H120" i="32"/>
  <c r="H121" i="32"/>
  <c r="H122" i="32"/>
  <c r="H123" i="32"/>
  <c r="H124" i="32"/>
  <c r="H125" i="32"/>
  <c r="H126" i="32"/>
  <c r="H127" i="32" s="1"/>
  <c r="H128" i="32"/>
  <c r="H129" i="32"/>
  <c r="H130" i="32"/>
  <c r="H131" i="32"/>
  <c r="H132" i="32"/>
  <c r="H133" i="32"/>
  <c r="H134" i="32"/>
  <c r="H135" i="32"/>
  <c r="H136" i="32"/>
  <c r="H137" i="32"/>
  <c r="H138" i="32"/>
  <c r="H139" i="32"/>
  <c r="H140" i="32" s="1"/>
  <c r="H141" i="32" s="1"/>
  <c r="H142" i="32"/>
  <c r="H143" i="32"/>
  <c r="H144" i="32"/>
  <c r="H145" i="32"/>
  <c r="H146" i="32"/>
  <c r="H147" i="32"/>
  <c r="H148" i="32" s="1"/>
  <c r="H149" i="32"/>
  <c r="H150" i="32"/>
  <c r="H151" i="32"/>
  <c r="H152" i="32"/>
  <c r="H153" i="32"/>
  <c r="H154" i="32"/>
  <c r="H155" i="32"/>
  <c r="H156" i="32"/>
  <c r="H157" i="32"/>
  <c r="H158" i="32"/>
  <c r="H159" i="32"/>
  <c r="H160" i="32"/>
  <c r="H161" i="32" s="1"/>
  <c r="H162" i="32" s="1"/>
  <c r="H163" i="32"/>
  <c r="H164" i="32"/>
  <c r="H165" i="32"/>
  <c r="H166" i="32"/>
  <c r="H167" i="32"/>
  <c r="H168" i="32"/>
  <c r="H169" i="32"/>
  <c r="H170" i="32"/>
  <c r="H171" i="32"/>
  <c r="H172" i="32"/>
  <c r="H173" i="32"/>
  <c r="H174" i="32"/>
  <c r="H175" i="32"/>
  <c r="H176" i="32"/>
  <c r="H177" i="32"/>
  <c r="H178" i="32"/>
  <c r="H179" i="32"/>
  <c r="H180" i="32"/>
  <c r="H181" i="32"/>
  <c r="H182" i="32" s="1"/>
  <c r="H183" i="32" s="1"/>
  <c r="H184" i="32"/>
  <c r="H185" i="32"/>
  <c r="H186" i="32"/>
  <c r="H187" i="32"/>
  <c r="H188" i="32"/>
  <c r="H189" i="32" s="1"/>
  <c r="H190" i="32"/>
  <c r="H191" i="32"/>
  <c r="H192" i="32"/>
  <c r="H193" i="32" s="1"/>
  <c r="H194" i="32"/>
  <c r="H195" i="32"/>
  <c r="H196" i="32" s="1"/>
  <c r="H197" i="32"/>
  <c r="H198" i="32"/>
  <c r="H199" i="32"/>
  <c r="H200" i="32"/>
  <c r="H201" i="32"/>
  <c r="H202" i="32"/>
  <c r="H203" i="32"/>
  <c r="H204" i="32" s="1"/>
  <c r="H205" i="32"/>
  <c r="H206" i="32"/>
  <c r="H207" i="32"/>
  <c r="H208" i="32"/>
  <c r="H209" i="32"/>
  <c r="H210" i="32"/>
  <c r="H211" i="32" s="1"/>
  <c r="H212" i="32"/>
  <c r="H213" i="32"/>
  <c r="H214" i="32"/>
  <c r="H215" i="32"/>
  <c r="H216" i="32"/>
  <c r="H217" i="32"/>
  <c r="H218" i="32"/>
  <c r="H219" i="32"/>
  <c r="H220" i="32"/>
  <c r="H221" i="32"/>
  <c r="H222" i="32"/>
  <c r="H223" i="32"/>
  <c r="H224" i="32"/>
  <c r="H225" i="32" s="1"/>
  <c r="H226" i="32"/>
  <c r="H227" i="32"/>
  <c r="H228" i="32"/>
  <c r="H229" i="32"/>
  <c r="H230" i="32"/>
  <c r="H231" i="32" s="1"/>
  <c r="H232" i="32"/>
  <c r="H233" i="32"/>
  <c r="H234" i="32"/>
  <c r="H235" i="32"/>
  <c r="H236" i="32"/>
  <c r="H237" i="32"/>
  <c r="H238" i="32"/>
  <c r="H239" i="32" s="1"/>
  <c r="H240" i="32"/>
  <c r="H241" i="32"/>
  <c r="H242" i="32"/>
  <c r="H243" i="32"/>
  <c r="H244" i="32"/>
  <c r="H245" i="32"/>
  <c r="H246" i="32"/>
  <c r="H247" i="32"/>
  <c r="H248" i="32"/>
  <c r="H249" i="32"/>
  <c r="H250" i="32"/>
  <c r="H251" i="32"/>
  <c r="H252" i="32" s="1"/>
  <c r="H253" i="32" s="1"/>
  <c r="H254" i="32"/>
  <c r="H255" i="32"/>
  <c r="H256" i="32"/>
  <c r="H257" i="32"/>
  <c r="H258" i="32"/>
  <c r="H259" i="32" s="1"/>
  <c r="H260" i="32" s="1"/>
  <c r="H261" i="32"/>
  <c r="H262" i="32"/>
  <c r="H263" i="32"/>
  <c r="H264" i="32"/>
  <c r="H265" i="32"/>
  <c r="H266" i="32"/>
  <c r="H267" i="32"/>
  <c r="H268" i="32"/>
  <c r="H269" i="32"/>
  <c r="H270" i="32"/>
  <c r="H271" i="32"/>
  <c r="H272" i="32"/>
  <c r="H273" i="32" s="1"/>
  <c r="H274" i="32"/>
  <c r="H275" i="32"/>
  <c r="H276" i="32"/>
  <c r="H277" i="32"/>
  <c r="H278" i="32"/>
  <c r="H279" i="32"/>
  <c r="H280" i="32"/>
  <c r="H281" i="32" s="1"/>
  <c r="H282" i="32"/>
  <c r="H283" i="32"/>
  <c r="H284" i="32"/>
  <c r="H285" i="32"/>
  <c r="H286" i="32"/>
  <c r="H287" i="32"/>
  <c r="H288" i="32"/>
  <c r="H289" i="32"/>
  <c r="H290" i="32"/>
  <c r="H291" i="32"/>
  <c r="H292" i="32"/>
  <c r="H293" i="32"/>
  <c r="H294" i="32"/>
  <c r="H295" i="32" s="1"/>
  <c r="H296" i="32"/>
  <c r="H297" i="32"/>
  <c r="H298" i="32"/>
  <c r="H299" i="32"/>
  <c r="H300" i="32"/>
  <c r="H301" i="32" s="1"/>
  <c r="H302" i="32"/>
  <c r="H303" i="32"/>
  <c r="H304" i="32"/>
  <c r="H305" i="32"/>
  <c r="H306" i="32"/>
  <c r="H307" i="32"/>
  <c r="H308" i="32" s="1"/>
  <c r="H309" i="32"/>
  <c r="H310" i="32"/>
  <c r="H311" i="32"/>
  <c r="H312" i="32"/>
  <c r="H313" i="32"/>
  <c r="H314" i="32"/>
  <c r="H315" i="32"/>
  <c r="H316" i="32" s="1"/>
  <c r="H317" i="32"/>
  <c r="H318" i="32"/>
  <c r="H319" i="32"/>
  <c r="H320" i="32"/>
  <c r="H321" i="32"/>
  <c r="H322" i="32"/>
  <c r="H323" i="32"/>
  <c r="H324" i="32" s="1"/>
  <c r="H325" i="32"/>
  <c r="H326" i="32"/>
  <c r="H327" i="32"/>
  <c r="H328" i="32"/>
  <c r="H329" i="32" s="1"/>
  <c r="H330" i="32" s="1"/>
  <c r="H331" i="32"/>
  <c r="H332" i="32"/>
  <c r="H333" i="32"/>
  <c r="H334" i="32"/>
  <c r="H335" i="32"/>
  <c r="H336" i="32"/>
  <c r="H337" i="32" s="1"/>
  <c r="H338" i="32"/>
  <c r="H339" i="32"/>
  <c r="H340" i="32"/>
  <c r="H341" i="32"/>
  <c r="H342" i="32"/>
  <c r="H343" i="32" s="1"/>
  <c r="H344" i="32" s="1"/>
  <c r="H345" i="32"/>
  <c r="H346" i="32"/>
  <c r="H347" i="32"/>
  <c r="H348" i="32"/>
  <c r="H349" i="32"/>
  <c r="H350" i="32"/>
  <c r="H351" i="32"/>
  <c r="H352" i="32"/>
  <c r="H353" i="32"/>
  <c r="H354" i="32"/>
  <c r="H355" i="32"/>
  <c r="H356" i="32"/>
  <c r="H357" i="32"/>
  <c r="H358" i="32"/>
  <c r="H359" i="32"/>
  <c r="H360" i="32"/>
  <c r="H361" i="32"/>
  <c r="H362" i="32"/>
  <c r="H363" i="32"/>
  <c r="H364" i="32" s="1"/>
  <c r="H365" i="32" s="1"/>
  <c r="H366" i="32"/>
  <c r="H367" i="32"/>
  <c r="H368" i="32"/>
  <c r="H369" i="32"/>
  <c r="H370" i="32"/>
  <c r="H371" i="32"/>
  <c r="H372" i="32" s="1"/>
  <c r="H373" i="32"/>
  <c r="H374" i="32"/>
  <c r="H375" i="32"/>
  <c r="H376" i="32"/>
  <c r="H377" i="32"/>
  <c r="H378" i="32"/>
  <c r="H379" i="32" s="1"/>
  <c r="H380" i="32"/>
  <c r="H381" i="32"/>
  <c r="H382" i="32"/>
  <c r="H383" i="32"/>
  <c r="H384" i="32"/>
  <c r="H385" i="32" s="1"/>
  <c r="H386" i="32" s="1"/>
  <c r="H387" i="32"/>
  <c r="H388" i="32"/>
  <c r="H389" i="32"/>
  <c r="H390" i="32"/>
  <c r="H391" i="32"/>
  <c r="H392" i="32"/>
  <c r="H393" i="32" s="1"/>
  <c r="H394" i="32"/>
  <c r="H395" i="32"/>
  <c r="H396" i="32"/>
  <c r="H397" i="32"/>
  <c r="H398" i="32"/>
  <c r="H399" i="32"/>
  <c r="H400" i="32" s="1"/>
  <c r="H401" i="32"/>
  <c r="H402" i="32"/>
  <c r="H403" i="32"/>
  <c r="H404" i="32"/>
  <c r="H405" i="32"/>
  <c r="H406" i="32"/>
  <c r="H407" i="32" s="1"/>
  <c r="H408" i="32"/>
  <c r="H409" i="32"/>
  <c r="H410" i="32"/>
  <c r="H411" i="32"/>
  <c r="H412" i="32"/>
  <c r="H413" i="32" s="1"/>
  <c r="H414" i="32" s="1"/>
  <c r="H415" i="32"/>
  <c r="H416" i="32" s="1"/>
  <c r="H417" i="32"/>
  <c r="H418" i="32"/>
  <c r="H419" i="32"/>
  <c r="H420" i="32" s="1"/>
  <c r="H421" i="32" s="1"/>
  <c r="H422" i="32"/>
  <c r="H423" i="32"/>
  <c r="H424" i="32"/>
  <c r="H425" i="32"/>
  <c r="H426" i="32"/>
  <c r="H427" i="32" s="1"/>
  <c r="H428" i="32" s="1"/>
  <c r="H429" i="32"/>
  <c r="H430" i="32"/>
  <c r="H431" i="32"/>
  <c r="H432" i="32"/>
  <c r="H433" i="32"/>
  <c r="H434" i="32"/>
  <c r="H435" i="32"/>
  <c r="H436" i="32"/>
  <c r="H437" i="32"/>
  <c r="H438" i="32"/>
  <c r="H439" i="32"/>
  <c r="H440" i="32"/>
  <c r="H441" i="32"/>
  <c r="H442" i="32"/>
  <c r="H443" i="32"/>
  <c r="H444" i="32"/>
  <c r="H445" i="32"/>
  <c r="H446" i="32"/>
  <c r="H447" i="32"/>
  <c r="H448" i="32" s="1"/>
  <c r="H449" i="32" s="1"/>
  <c r="H450" i="32"/>
  <c r="H451" i="32"/>
  <c r="H452" i="32"/>
  <c r="H453" i="32"/>
  <c r="H454" i="32"/>
  <c r="H455" i="32" s="1"/>
  <c r="H456" i="32" s="1"/>
  <c r="H457" i="32"/>
  <c r="H458" i="32"/>
  <c r="H459" i="32"/>
  <c r="H460" i="32"/>
  <c r="H461" i="32"/>
  <c r="H462" i="32"/>
  <c r="H463" i="32" s="1"/>
  <c r="H464" i="32"/>
  <c r="H465" i="32"/>
  <c r="H466" i="32"/>
  <c r="H467" i="32"/>
  <c r="H468" i="32"/>
  <c r="H469" i="32"/>
  <c r="H470" i="32"/>
  <c r="H471" i="32"/>
  <c r="H472" i="32"/>
  <c r="H473" i="32"/>
  <c r="H474" i="32"/>
  <c r="H475" i="32"/>
  <c r="H476" i="32" s="1"/>
  <c r="H477" i="32" s="1"/>
  <c r="H478" i="32"/>
  <c r="H479" i="32"/>
  <c r="H480" i="32"/>
  <c r="H481" i="32"/>
  <c r="H482" i="32"/>
  <c r="H483" i="32"/>
  <c r="H484" i="32" s="1"/>
  <c r="H485" i="32"/>
  <c r="H486" i="32"/>
  <c r="H487" i="32"/>
  <c r="H488" i="32"/>
  <c r="H489" i="32"/>
  <c r="H490" i="32"/>
  <c r="H491" i="32" s="1"/>
  <c r="H492" i="32"/>
  <c r="H493" i="32"/>
  <c r="H494" i="32"/>
  <c r="H495" i="32"/>
  <c r="H496" i="32"/>
  <c r="H497" i="32" s="1"/>
  <c r="H498" i="32" s="1"/>
  <c r="H499" i="32"/>
  <c r="H500" i="32"/>
  <c r="H501" i="32"/>
  <c r="H502" i="32"/>
  <c r="H503" i="32"/>
  <c r="H504" i="32"/>
  <c r="H505" i="32"/>
  <c r="H506" i="32"/>
  <c r="H507" i="32"/>
  <c r="H508" i="32"/>
  <c r="H509" i="32"/>
  <c r="H510" i="32"/>
  <c r="H511" i="32"/>
  <c r="H512" i="32"/>
  <c r="H513" i="32"/>
  <c r="H514" i="32"/>
  <c r="H515" i="32"/>
  <c r="H516" i="32"/>
  <c r="H517" i="32"/>
  <c r="H518" i="32" s="1"/>
  <c r="H519" i="32" s="1"/>
  <c r="H520" i="32"/>
  <c r="H521" i="32"/>
  <c r="H522" i="32"/>
  <c r="H523" i="32"/>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c r="H547" i="32"/>
  <c r="H548" i="32"/>
  <c r="H549" i="32"/>
  <c r="H550" i="32"/>
  <c r="H551" i="32"/>
  <c r="H552" i="32"/>
  <c r="H553" i="32"/>
  <c r="H554" i="32" s="1"/>
  <c r="H555" i="32"/>
  <c r="H556" i="32"/>
  <c r="H557" i="32"/>
  <c r="H558" i="32"/>
  <c r="H559" i="32"/>
  <c r="H560" i="32" s="1"/>
  <c r="H561" i="32" s="1"/>
  <c r="H562" i="32"/>
  <c r="H563" i="32"/>
  <c r="H564" i="32"/>
  <c r="H565" i="32"/>
  <c r="H566" i="32"/>
  <c r="H567" i="32" s="1"/>
  <c r="H568" i="32" s="1"/>
  <c r="H569" i="32"/>
  <c r="H570" i="32"/>
  <c r="H571" i="32"/>
  <c r="H572" i="32"/>
  <c r="H573" i="32"/>
  <c r="H574" i="32"/>
  <c r="H575" i="32" s="1"/>
  <c r="H576" i="32"/>
  <c r="H577" i="32"/>
  <c r="H578" i="32"/>
  <c r="H579" i="32"/>
  <c r="H580" i="32"/>
  <c r="H581" i="32"/>
  <c r="H582" i="32"/>
  <c r="H583" i="32"/>
  <c r="H584" i="32"/>
  <c r="H585" i="32"/>
  <c r="H586" i="32"/>
  <c r="H587" i="32"/>
  <c r="H588" i="32" s="1"/>
  <c r="H589" i="32" s="1"/>
  <c r="H590" i="32"/>
  <c r="H591" i="32"/>
  <c r="H592" i="32"/>
  <c r="H593" i="32"/>
  <c r="H594" i="32"/>
  <c r="H595" i="32"/>
  <c r="H596" i="32" s="1"/>
  <c r="H597" i="32"/>
  <c r="H598" i="32"/>
  <c r="H599" i="32"/>
  <c r="H600" i="32"/>
  <c r="H601" i="32"/>
  <c r="H602" i="32"/>
  <c r="H603" i="32" s="1"/>
  <c r="H604" i="32"/>
  <c r="H605" i="32"/>
  <c r="H606" i="32"/>
  <c r="H607" i="32"/>
  <c r="H608" i="32"/>
  <c r="H609" i="32" s="1"/>
  <c r="H610" i="32" s="1"/>
  <c r="H611" i="32"/>
  <c r="H612" i="32"/>
  <c r="H613" i="32"/>
  <c r="H614" i="32"/>
  <c r="H615" i="32"/>
  <c r="H616" i="32"/>
  <c r="H617" i="32"/>
  <c r="H618" i="32"/>
  <c r="H619" i="32"/>
  <c r="H620" i="32"/>
  <c r="H621" i="32"/>
  <c r="H622" i="32"/>
  <c r="H623" i="32"/>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c r="H659" i="32"/>
  <c r="H660" i="32"/>
  <c r="H661" i="32"/>
  <c r="H662" i="32"/>
  <c r="H663" i="32"/>
  <c r="H664" i="32"/>
  <c r="H665" i="32"/>
  <c r="H666" i="32" s="1"/>
  <c r="H667" i="32"/>
  <c r="H668" i="32"/>
  <c r="H669" i="32"/>
  <c r="H670" i="32"/>
  <c r="H671" i="32"/>
  <c r="H672" i="32" s="1"/>
  <c r="H673" i="32" s="1"/>
  <c r="H674" i="32"/>
  <c r="H675" i="32"/>
  <c r="H676" i="32"/>
  <c r="H677" i="32"/>
  <c r="H678" i="32"/>
  <c r="H679" i="32" s="1"/>
  <c r="H680" i="32" s="1"/>
  <c r="H681" i="32"/>
  <c r="H682" i="32"/>
  <c r="H683" i="32"/>
  <c r="H684" i="32"/>
  <c r="H685" i="32"/>
  <c r="H686" i="32"/>
  <c r="H687" i="32"/>
  <c r="H688" i="32"/>
  <c r="H689" i="32"/>
  <c r="H690" i="32"/>
  <c r="H691" i="32"/>
  <c r="H692" i="32"/>
  <c r="H693" i="32"/>
  <c r="H694" i="32" s="1"/>
  <c r="H695" i="32"/>
  <c r="H696" i="32"/>
  <c r="H697" i="32"/>
  <c r="H698" i="32"/>
  <c r="H699" i="32"/>
  <c r="H700" i="32" s="1"/>
  <c r="H701" i="32" s="1"/>
  <c r="H702" i="32" s="1"/>
  <c r="H703" i="32"/>
  <c r="H704" i="32"/>
  <c r="H705" i="32" s="1"/>
  <c r="H706" i="32"/>
  <c r="H707" i="32"/>
  <c r="H708" i="32" s="1"/>
  <c r="H709" i="32"/>
  <c r="H710" i="32"/>
  <c r="H711" i="32"/>
  <c r="H712" i="32"/>
  <c r="H713" i="32"/>
  <c r="H714" i="32" s="1"/>
  <c r="H715" i="32" s="1"/>
  <c r="H716" i="32"/>
  <c r="H717" i="32"/>
  <c r="H718" i="32"/>
  <c r="H719" i="32"/>
  <c r="H720" i="32"/>
  <c r="H721" i="32" s="1"/>
  <c r="H722" i="32"/>
  <c r="H723" i="32"/>
  <c r="H724" i="32"/>
  <c r="H725" i="32"/>
  <c r="H726" i="32"/>
  <c r="H727" i="32"/>
  <c r="H728" i="32"/>
  <c r="H729" i="32"/>
  <c r="H730" i="32"/>
  <c r="H731" i="32"/>
  <c r="H732" i="32" s="1"/>
  <c r="H733" i="32"/>
  <c r="H734" i="32"/>
  <c r="H735" i="32" s="1"/>
  <c r="H736" i="32" s="1"/>
  <c r="H737" i="32"/>
  <c r="H738" i="32"/>
  <c r="H739" i="32"/>
  <c r="H740" i="32"/>
  <c r="H741" i="32"/>
  <c r="H742" i="32"/>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c r="H771" i="32" s="1"/>
  <c r="H772" i="32"/>
  <c r="H773" i="32"/>
  <c r="H774" i="32"/>
  <c r="H775" i="32"/>
  <c r="H776" i="32"/>
  <c r="H777" i="32"/>
  <c r="H778" i="32"/>
  <c r="H779" i="32"/>
  <c r="H780" i="32"/>
  <c r="H781" i="32" s="1"/>
  <c r="H782" i="32"/>
  <c r="H783" i="32"/>
  <c r="H784" i="32"/>
  <c r="H785" i="32" s="1"/>
  <c r="H786" i="32"/>
  <c r="H787" i="32"/>
  <c r="H788" i="32"/>
  <c r="H789" i="32"/>
  <c r="H790" i="32"/>
  <c r="H791" i="32" s="1"/>
  <c r="H792" i="32"/>
  <c r="H793" i="32"/>
  <c r="H794" i="32"/>
  <c r="H795" i="32"/>
  <c r="H796" i="32"/>
  <c r="H797" i="32"/>
  <c r="H798" i="32"/>
  <c r="H799" i="32" s="1"/>
  <c r="H800" i="32"/>
  <c r="H801" i="32"/>
  <c r="H802" i="32"/>
  <c r="H803" i="32"/>
  <c r="H804" i="32"/>
  <c r="H805" i="32"/>
  <c r="H806" i="32" s="1"/>
  <c r="H807" i="32"/>
  <c r="H808" i="32"/>
  <c r="H809" i="32"/>
  <c r="H810" i="32"/>
  <c r="H811" i="32"/>
  <c r="H812" i="32" s="1"/>
  <c r="H813" i="32" s="1"/>
  <c r="H814" i="32"/>
  <c r="H815" i="32"/>
  <c r="H816" i="32"/>
  <c r="H817" i="32"/>
  <c r="H818" i="32"/>
  <c r="H819" i="32"/>
  <c r="H820" i="32" s="1"/>
  <c r="H821" i="32"/>
  <c r="H822" i="32"/>
  <c r="H823" i="32"/>
  <c r="H824" i="32"/>
  <c r="H825" i="32" s="1"/>
  <c r="H826" i="32" s="1"/>
  <c r="H827" i="32" s="1"/>
  <c r="H828" i="32"/>
  <c r="H829" i="32"/>
  <c r="H830" i="32"/>
  <c r="H831" i="32"/>
  <c r="H832" i="32"/>
  <c r="H833" i="32" s="1"/>
  <c r="H834" i="32"/>
  <c r="H835" i="32"/>
  <c r="H836" i="32"/>
  <c r="H837" i="32"/>
  <c r="H838" i="32"/>
  <c r="H839" i="32"/>
  <c r="H840" i="32"/>
  <c r="H841" i="32" s="1"/>
  <c r="H842" i="32"/>
  <c r="H843" i="32"/>
  <c r="H844" i="32"/>
  <c r="H845" i="32"/>
  <c r="H846" i="32"/>
  <c r="H847" i="32" s="1"/>
  <c r="H848" i="32" s="1"/>
  <c r="H849" i="32"/>
  <c r="H850" i="32"/>
  <c r="H851" i="32"/>
  <c r="H852" i="32"/>
  <c r="H853" i="32"/>
  <c r="H854" i="32"/>
  <c r="H855" i="32" s="1"/>
  <c r="H856" i="32"/>
  <c r="H857" i="32"/>
  <c r="H858" i="32"/>
  <c r="H859" i="32"/>
  <c r="H860" i="32"/>
  <c r="H861" i="32" s="1"/>
  <c r="H862" i="32"/>
  <c r="H863" i="32"/>
  <c r="H864" i="32"/>
  <c r="H865" i="32"/>
  <c r="H866" i="32"/>
  <c r="H867" i="32"/>
  <c r="H868" i="32" s="1"/>
  <c r="H869" i="32"/>
  <c r="H870" i="32"/>
  <c r="H871" i="32"/>
  <c r="H872" i="32"/>
  <c r="H873" i="32"/>
  <c r="H874" i="32"/>
  <c r="H875" i="32" s="1"/>
  <c r="H876" i="32" s="1"/>
  <c r="H877" i="32"/>
  <c r="H878" i="32"/>
  <c r="H879" i="32"/>
  <c r="H880" i="32"/>
  <c r="H881" i="32"/>
  <c r="H882" i="32"/>
  <c r="H883" i="32" s="1"/>
  <c r="H884" i="32"/>
  <c r="H885" i="32"/>
  <c r="H886" i="32"/>
  <c r="H887" i="32"/>
  <c r="H888" i="32"/>
  <c r="H889" i="32"/>
  <c r="H890" i="32"/>
  <c r="H891" i="32"/>
  <c r="H892" i="32"/>
  <c r="H893" i="32"/>
  <c r="H894" i="32"/>
  <c r="H895" i="32"/>
  <c r="H896" i="32"/>
  <c r="H897" i="32" s="1"/>
  <c r="H898" i="32"/>
  <c r="H899" i="32"/>
  <c r="H900" i="32"/>
  <c r="H901" i="32"/>
  <c r="H902" i="32"/>
  <c r="H903" i="32" s="1"/>
  <c r="H904" i="32"/>
  <c r="H905" i="32"/>
  <c r="H906" i="32"/>
  <c r="H907" i="32"/>
  <c r="H908" i="32"/>
  <c r="H909" i="32"/>
  <c r="H910" i="32"/>
  <c r="H911" i="32" s="1"/>
  <c r="H912" i="32"/>
  <c r="H913" i="32"/>
  <c r="H914" i="32"/>
  <c r="H915" i="32"/>
  <c r="H916" i="32"/>
  <c r="H917" i="32"/>
  <c r="H918" i="32"/>
  <c r="H919" i="32"/>
  <c r="H920" i="32"/>
  <c r="H921" i="32"/>
  <c r="H922" i="32"/>
  <c r="H923" i="32"/>
  <c r="H924" i="32" s="1"/>
  <c r="H925" i="32" s="1"/>
  <c r="H926" i="32"/>
  <c r="H927" i="32"/>
  <c r="H928" i="32"/>
  <c r="H929" i="32"/>
  <c r="H930" i="32"/>
  <c r="H931" i="32"/>
  <c r="H932" i="32" s="1"/>
  <c r="H933" i="32"/>
  <c r="H934" i="32"/>
  <c r="H935" i="32"/>
  <c r="H936" i="32"/>
  <c r="H937" i="32"/>
  <c r="H938" i="32"/>
  <c r="H939" i="32"/>
  <c r="H940" i="32"/>
  <c r="H941" i="32"/>
  <c r="H942" i="32"/>
  <c r="H943" i="32"/>
  <c r="H944" i="32"/>
  <c r="H945" i="32" s="1"/>
  <c r="H946" i="32" s="1"/>
  <c r="H947" i="32"/>
  <c r="H948" i="32"/>
  <c r="H949" i="32"/>
  <c r="H950" i="32"/>
  <c r="H951" i="32"/>
  <c r="H952" i="32"/>
  <c r="H953" i="32" s="1"/>
  <c r="H954" i="32"/>
  <c r="H955" i="32"/>
  <c r="H956" i="32"/>
  <c r="H957" i="32"/>
  <c r="H958" i="32"/>
  <c r="H959" i="32"/>
  <c r="H960" i="32"/>
  <c r="H961" i="32"/>
  <c r="H962" i="32"/>
  <c r="H963" i="32"/>
  <c r="H964" i="32"/>
  <c r="H965" i="32"/>
  <c r="H966" i="32"/>
  <c r="H967" i="32" s="1"/>
  <c r="H968" i="32"/>
  <c r="H969" i="32"/>
  <c r="H970" i="32"/>
  <c r="H971" i="32"/>
  <c r="H972" i="32"/>
  <c r="H973" i="32" s="1"/>
  <c r="H974" i="32"/>
  <c r="H975" i="32"/>
  <c r="H976" i="32"/>
  <c r="H977" i="32"/>
  <c r="H978" i="32"/>
  <c r="H979" i="32"/>
  <c r="H980" i="32" s="1"/>
  <c r="H981" i="32" s="1"/>
  <c r="H982" i="32"/>
  <c r="H983" i="32"/>
  <c r="H984" i="32"/>
  <c r="H985" i="32"/>
  <c r="H986" i="32"/>
  <c r="H987" i="32"/>
  <c r="H988" i="32" s="1"/>
  <c r="H989" i="32" s="1"/>
  <c r="H990" i="32"/>
  <c r="H991" i="32"/>
  <c r="H992" i="32"/>
  <c r="H993" i="32"/>
  <c r="H994" i="32"/>
  <c r="H995" i="32" s="1"/>
  <c r="H996" i="32"/>
  <c r="H997" i="32"/>
  <c r="H998" i="32"/>
  <c r="H999" i="32"/>
  <c r="H1000" i="32"/>
  <c r="H1001" i="32" s="1"/>
  <c r="H1002" i="32" s="1"/>
  <c r="H1003" i="32"/>
  <c r="H1004" i="32"/>
  <c r="H1005" i="32"/>
  <c r="H1006" i="32"/>
  <c r="H1007" i="32"/>
  <c r="H1008" i="32"/>
  <c r="H1009" i="32" s="1"/>
  <c r="H1010" i="32"/>
  <c r="H1011" i="32"/>
  <c r="H1012" i="32"/>
  <c r="H1013" i="32"/>
  <c r="H1014" i="32"/>
  <c r="H1015" i="32" s="1"/>
  <c r="H1016" i="32" s="1"/>
  <c r="H1017" i="32"/>
  <c r="H1018" i="32"/>
  <c r="H1019" i="32"/>
  <c r="H1020" i="32"/>
  <c r="H1021" i="32"/>
  <c r="H1022" i="32"/>
  <c r="H1023" i="32"/>
  <c r="H1024" i="32" s="1"/>
  <c r="H1025" i="32"/>
  <c r="H1026" i="32"/>
  <c r="H1027" i="32"/>
  <c r="H1028" i="32"/>
  <c r="H1029" i="32"/>
  <c r="H1030" i="32"/>
  <c r="H1031" i="32"/>
  <c r="H1032" i="32"/>
  <c r="H1033" i="32"/>
  <c r="H1034" i="32"/>
  <c r="H1035" i="32"/>
  <c r="H1036" i="32" s="1"/>
  <c r="H1037" i="32" s="1"/>
  <c r="H1038" i="32"/>
  <c r="H1039" i="32"/>
  <c r="H1040" i="32"/>
  <c r="H1041" i="32"/>
  <c r="H1042" i="32"/>
  <c r="H1043" i="32"/>
  <c r="H1044" i="32" s="1"/>
  <c r="H1045" i="32"/>
  <c r="H1046" i="32"/>
  <c r="H1047" i="32"/>
  <c r="H1048" i="32"/>
  <c r="H1049" i="32"/>
  <c r="H1050" i="32"/>
  <c r="H1051" i="32" s="1"/>
  <c r="H1052" i="32"/>
  <c r="H1053" i="32"/>
  <c r="H1054" i="32"/>
  <c r="H1055" i="32"/>
  <c r="H1056" i="32"/>
  <c r="H1057" i="32" s="1"/>
  <c r="H1058" i="32" s="1"/>
  <c r="H1059" i="32"/>
  <c r="H1060" i="32"/>
  <c r="H1061" i="32"/>
  <c r="H1062" i="32"/>
  <c r="H1063" i="32"/>
  <c r="H1064" i="32"/>
  <c r="H1065" i="32" s="1"/>
  <c r="H1066" i="32"/>
  <c r="H1067" i="32"/>
  <c r="H1068" i="32"/>
  <c r="H1069" i="32" s="1"/>
  <c r="H1070" i="32"/>
  <c r="H1071" i="32" s="1"/>
  <c r="H1072" i="32" s="1"/>
  <c r="H1073" i="32"/>
  <c r="H1074" i="32"/>
  <c r="H1075" i="32"/>
  <c r="H1076" i="32"/>
  <c r="H1077" i="32"/>
  <c r="H1078" i="32"/>
  <c r="H1079" i="32" s="1"/>
  <c r="H1080" i="32"/>
  <c r="H1081" i="32"/>
  <c r="H1082" i="32"/>
  <c r="H1083" i="32"/>
  <c r="H1084" i="32"/>
  <c r="H1085" i="32" s="1"/>
  <c r="H1086" i="32"/>
  <c r="H1087" i="32"/>
  <c r="H1088" i="32"/>
  <c r="H1089" i="32"/>
  <c r="H1090" i="32"/>
  <c r="H1091" i="32"/>
  <c r="H1092" i="32" s="1"/>
  <c r="H1093" i="32"/>
  <c r="H1094" i="32"/>
  <c r="H1095" i="32"/>
  <c r="H1096" i="32"/>
  <c r="H1097" i="32"/>
  <c r="H1098" i="32"/>
  <c r="H1099" i="32"/>
  <c r="H1100" i="32" s="1"/>
  <c r="H1101" i="32"/>
  <c r="H1102" i="32"/>
  <c r="H1103" i="32"/>
  <c r="H1104" i="32"/>
  <c r="H1105" i="32" s="1"/>
  <c r="H1106" i="32" s="1"/>
  <c r="H1107" i="32" s="1"/>
  <c r="H1108" i="32"/>
  <c r="H1109" i="32"/>
  <c r="H1110" i="32"/>
  <c r="H1111" i="32"/>
  <c r="H1112" i="32"/>
  <c r="H1113" i="32"/>
  <c r="H1114" i="32" s="1"/>
  <c r="H1115" i="32"/>
  <c r="H1116" i="32"/>
  <c r="H1117" i="32"/>
  <c r="H1118" i="32"/>
  <c r="H1119" i="32"/>
  <c r="H1120" i="32"/>
  <c r="H1121" i="32" s="1"/>
  <c r="H1122" i="32"/>
  <c r="H1123" i="32"/>
  <c r="H1124" i="32"/>
  <c r="H1125" i="32"/>
  <c r="H1126" i="32"/>
  <c r="H1127" i="32" s="1"/>
  <c r="H1128" i="32"/>
  <c r="H1129" i="32"/>
  <c r="H1130" i="32"/>
  <c r="H1131" i="32"/>
  <c r="H1132" i="32"/>
  <c r="H1133" i="32"/>
  <c r="H1134" i="32"/>
  <c r="H1135" i="32"/>
  <c r="H1136" i="32"/>
  <c r="H1137" i="32"/>
  <c r="H1138" i="32"/>
  <c r="H1139" i="32"/>
  <c r="H1140" i="32"/>
  <c r="H1141" i="32"/>
  <c r="H1142" i="32" s="1"/>
  <c r="H1143" i="32"/>
  <c r="H1144" i="32"/>
  <c r="H1145" i="32"/>
  <c r="H1146" i="32"/>
  <c r="H1147" i="32"/>
  <c r="H1148" i="32" s="1"/>
  <c r="H1149" i="32" s="1"/>
  <c r="H1150" i="32"/>
  <c r="H1151" i="32"/>
  <c r="H1152" i="32"/>
  <c r="H1153" i="32"/>
  <c r="H1154" i="32"/>
  <c r="H1155" i="32" s="1"/>
  <c r="H1156" i="32" s="1"/>
  <c r="H1157" i="32" s="1"/>
  <c r="H1158" i="32"/>
  <c r="H1159" i="32"/>
  <c r="H1160" i="32"/>
  <c r="H1161" i="32"/>
  <c r="H1162" i="32"/>
  <c r="H1163" i="32"/>
  <c r="H1164" i="32"/>
  <c r="H1165" i="32"/>
  <c r="H1166" i="32"/>
  <c r="H1167" i="32"/>
  <c r="H1168" i="32"/>
  <c r="H1169" i="32" s="1"/>
  <c r="H1170" i="32"/>
  <c r="H1171" i="32"/>
  <c r="H1172" i="32"/>
  <c r="H1173" i="32"/>
  <c r="H1174" i="32"/>
  <c r="H1175" i="32"/>
  <c r="H1176" i="32"/>
  <c r="H1177" i="32" s="1"/>
  <c r="H1178" i="32"/>
  <c r="H1179" i="32"/>
  <c r="H1180" i="32"/>
  <c r="H1181" i="32"/>
  <c r="H1182" i="32"/>
  <c r="H1183" i="32"/>
  <c r="H1184" i="32" s="1"/>
  <c r="H1185" i="32"/>
  <c r="H1186" i="32"/>
  <c r="H1187" i="32"/>
  <c r="H1188" i="32"/>
  <c r="H1189" i="32"/>
  <c r="H1190" i="32"/>
  <c r="H1191" i="32" s="1"/>
  <c r="H1192" i="32"/>
  <c r="H1193" i="32"/>
  <c r="H1194" i="32"/>
  <c r="H1195" i="32"/>
  <c r="H1196" i="32"/>
  <c r="H1197" i="32" s="1"/>
  <c r="H1198" i="32"/>
  <c r="H1199" i="32"/>
  <c r="H1200" i="32"/>
  <c r="H1201" i="32"/>
  <c r="H1202" i="32"/>
  <c r="H1203" i="32"/>
  <c r="H1204" i="32" s="1"/>
  <c r="H1205" i="32"/>
  <c r="H1206" i="32"/>
  <c r="H1207" i="32"/>
  <c r="H1208" i="32"/>
  <c r="H1209" i="32"/>
  <c r="H1210" i="32"/>
  <c r="H1211" i="32" s="1"/>
  <c r="H1212" i="32" s="1"/>
  <c r="H1213" i="32"/>
  <c r="H1214" i="32"/>
  <c r="H1215" i="32"/>
  <c r="H1216" i="32"/>
  <c r="H1217" i="32"/>
  <c r="H1218" i="32"/>
  <c r="H1219" i="32"/>
  <c r="H1220" i="32"/>
  <c r="H1221" i="32"/>
  <c r="H1222" i="32"/>
  <c r="H1223" i="32"/>
  <c r="H1224" i="32"/>
  <c r="H1225" i="32" s="1"/>
  <c r="H1226" i="32" s="1"/>
  <c r="H1227" i="32"/>
  <c r="H1228" i="32"/>
  <c r="H1229" i="32"/>
  <c r="H1230" i="32"/>
  <c r="H1231" i="32"/>
  <c r="H1232" i="32"/>
  <c r="H1233" i="32" s="1"/>
  <c r="H1234" i="32"/>
  <c r="H1235" i="32"/>
  <c r="H1236" i="32"/>
  <c r="H1237" i="32"/>
  <c r="H1238" i="32"/>
  <c r="H1239" i="32" s="1"/>
  <c r="H1240" i="32"/>
  <c r="H1241" i="32"/>
  <c r="H1242" i="32"/>
  <c r="H1243" i="32"/>
  <c r="H1244" i="32"/>
  <c r="H1245" i="32"/>
  <c r="H1246" i="32"/>
  <c r="H1247" i="32" s="1"/>
  <c r="H1248" i="32"/>
  <c r="H1249" i="32"/>
  <c r="H1250" i="32"/>
  <c r="H1251" i="32"/>
  <c r="H1252" i="32"/>
  <c r="H1253" i="32"/>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c r="H1283" i="32"/>
  <c r="H1284" i="32"/>
  <c r="H1285" i="32"/>
  <c r="H1286" i="32"/>
  <c r="H1287" i="32"/>
  <c r="H1288" i="32"/>
  <c r="H1289" i="32" s="1"/>
  <c r="H1290" i="32"/>
  <c r="H1291" i="32"/>
  <c r="H1292" i="32"/>
  <c r="H1293" i="32"/>
  <c r="H1294" i="32"/>
  <c r="H1295" i="32" s="1"/>
  <c r="H1296" i="32" s="1"/>
  <c r="H1297" i="32"/>
  <c r="H1298" i="32"/>
  <c r="H1299" i="32"/>
  <c r="H1300" i="32"/>
  <c r="H1301" i="32"/>
  <c r="H1302" i="32"/>
  <c r="H1303" i="32" s="1"/>
  <c r="H1304" i="32"/>
  <c r="H1305" i="32"/>
  <c r="H1306" i="32"/>
  <c r="H1307" i="32"/>
  <c r="H1308" i="32"/>
  <c r="H1309" i="32" s="1"/>
  <c r="H1310" i="32"/>
  <c r="H1311" i="32"/>
  <c r="H1312" i="32"/>
  <c r="H1313" i="32"/>
  <c r="H1314" i="32"/>
  <c r="H1315" i="32"/>
  <c r="H1316" i="32" s="1"/>
  <c r="H1317" i="32"/>
  <c r="H1318" i="32"/>
  <c r="H1319" i="32"/>
  <c r="H1320" i="32"/>
  <c r="H1321" i="32"/>
  <c r="H1322" i="32"/>
  <c r="H1323" i="32"/>
  <c r="H1324" i="32" s="1"/>
  <c r="H1325" i="32"/>
  <c r="H1326" i="32"/>
  <c r="H1327" i="32"/>
  <c r="H1328" i="32"/>
  <c r="H1329" i="32"/>
  <c r="H1330" i="32"/>
  <c r="H1331" i="32" s="1"/>
  <c r="H1332" i="32"/>
  <c r="H1333" i="32"/>
  <c r="H1334" i="32"/>
  <c r="H1335" i="32"/>
  <c r="H1336" i="32"/>
  <c r="H1337" i="32" s="1"/>
  <c r="H1338" i="32" s="1"/>
  <c r="H1339" i="32"/>
  <c r="H1340" i="32"/>
  <c r="H1341" i="32"/>
  <c r="H1342" i="32"/>
  <c r="H1343" i="32"/>
  <c r="H1344" i="32"/>
  <c r="H1345" i="32" s="1"/>
  <c r="H1346" i="32"/>
  <c r="H1347" i="32"/>
  <c r="H1348" i="32"/>
  <c r="H1349" i="32"/>
  <c r="H1350" i="32"/>
  <c r="H1351" i="32" s="1"/>
  <c r="H1352" i="32"/>
  <c r="H1353" i="32" s="1"/>
  <c r="H1354" i="32"/>
  <c r="H1355" i="32"/>
  <c r="H1356" i="32"/>
  <c r="H1357" i="32"/>
  <c r="H1358" i="32"/>
  <c r="H1359" i="32" s="1"/>
  <c r="H1360" i="32"/>
  <c r="H1361" i="32"/>
  <c r="H1362" i="32"/>
  <c r="H1363" i="32"/>
  <c r="H1364" i="32"/>
  <c r="H1365" i="32"/>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c r="H1387" i="32"/>
  <c r="H1388" i="32"/>
  <c r="H1389" i="32" s="1"/>
  <c r="H1390" i="32"/>
  <c r="H1391" i="32"/>
  <c r="H1392" i="32"/>
  <c r="H1393" i="32" s="1"/>
  <c r="H1394" i="32"/>
  <c r="H1395" i="32"/>
  <c r="H1396" i="32"/>
  <c r="H1397" i="32"/>
  <c r="H1398" i="32"/>
  <c r="H1399" i="32"/>
  <c r="H1400" i="32"/>
  <c r="H1401" i="32"/>
  <c r="H1402" i="32"/>
  <c r="H1403" i="32"/>
  <c r="H1404" i="32"/>
  <c r="H1405" i="32"/>
  <c r="H1406" i="32"/>
  <c r="H1407" i="32" s="1"/>
  <c r="H1408" i="32" s="1"/>
  <c r="H1409" i="32"/>
  <c r="H1410" i="32"/>
  <c r="H1411" i="32"/>
  <c r="H1412" i="32"/>
  <c r="H1413" i="32"/>
  <c r="H1414" i="32" s="1"/>
  <c r="H1415" i="32" s="1"/>
  <c r="H1416" i="32"/>
  <c r="H1417" i="32"/>
  <c r="H1418" i="32"/>
  <c r="H1419" i="32" s="1"/>
  <c r="H1420" i="32"/>
  <c r="H1421" i="32" s="1"/>
  <c r="H1422" i="32"/>
  <c r="H1423" i="32"/>
  <c r="H1424" i="32"/>
  <c r="H1425" i="32"/>
  <c r="H1426" i="32"/>
  <c r="H1427" i="32"/>
  <c r="H1428" i="32" s="1"/>
  <c r="H1429" i="32"/>
  <c r="H1430" i="32"/>
  <c r="H1431" i="32"/>
  <c r="H1432" i="32"/>
  <c r="H1433" i="32" s="1"/>
  <c r="H1434" i="32"/>
  <c r="H1435" i="32"/>
  <c r="H1436" i="32" s="1"/>
  <c r="H1437" i="32"/>
  <c r="H1438" i="32"/>
  <c r="H1439" i="32"/>
  <c r="H1440" i="32"/>
  <c r="H1441" i="32"/>
  <c r="H1442" i="32"/>
  <c r="H1443" i="32" s="1"/>
  <c r="H1444" i="32"/>
  <c r="H1445" i="32"/>
  <c r="H1446" i="32"/>
  <c r="H1447" i="32"/>
  <c r="H1448" i="32"/>
  <c r="H1449" i="32"/>
  <c r="H1450" i="32" s="1"/>
  <c r="H1451" i="32"/>
  <c r="H1452" i="32"/>
  <c r="H1453" i="32"/>
  <c r="H1454" i="32"/>
  <c r="H1455" i="32"/>
  <c r="H1456" i="32"/>
  <c r="H1457" i="32" s="1"/>
  <c r="H1458" i="32"/>
  <c r="H1459" i="32"/>
  <c r="H1460" i="32"/>
  <c r="H1461" i="32"/>
  <c r="H1462" i="32"/>
  <c r="H1463" i="32" s="1"/>
  <c r="H1464" i="32" s="1"/>
  <c r="H1465" i="32"/>
  <c r="H1466" i="32"/>
  <c r="H1467" i="32"/>
  <c r="H1468" i="32"/>
  <c r="H1469" i="32"/>
  <c r="H1470" i="32"/>
  <c r="H1471" i="32"/>
  <c r="H1472" i="32"/>
  <c r="H1473" i="32"/>
  <c r="H1474" i="32"/>
  <c r="H1475" i="32"/>
  <c r="H1476" i="32"/>
  <c r="H1477" i="32"/>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c r="H1499" i="32"/>
  <c r="H1500" i="32"/>
  <c r="H1501" i="32"/>
  <c r="H1502" i="32"/>
  <c r="H1503" i="32"/>
  <c r="H1504" i="32"/>
  <c r="H1505" i="32" s="1"/>
  <c r="H1506" i="32"/>
  <c r="H1507" i="32"/>
  <c r="H1508" i="32"/>
  <c r="H1509" i="32"/>
  <c r="H1510" i="32"/>
  <c r="H1511" i="32"/>
  <c r="H1512" i="32"/>
  <c r="H1513" i="32" s="1"/>
  <c r="H1514" i="32"/>
  <c r="H1515" i="32"/>
  <c r="H1516" i="32"/>
  <c r="H1517" i="32"/>
  <c r="H1518" i="32"/>
  <c r="H1519" i="32"/>
  <c r="H1520" i="32" s="1"/>
  <c r="H1521" i="32"/>
  <c r="H1522" i="32"/>
  <c r="H1523" i="32"/>
  <c r="H1524" i="32"/>
  <c r="H1525" i="32"/>
  <c r="H1526" i="32"/>
  <c r="H1527" i="32" s="1"/>
  <c r="H1528" i="32"/>
  <c r="H1529" i="32"/>
  <c r="H1530" i="32"/>
  <c r="H1531" i="32"/>
  <c r="H1532" i="32"/>
  <c r="H1533" i="32" s="1"/>
  <c r="H1534" i="32" s="1"/>
  <c r="H1535" i="32"/>
  <c r="H1536" i="32"/>
  <c r="H1537" i="32"/>
  <c r="H1538" i="32"/>
  <c r="H1539" i="32"/>
  <c r="H1540" i="32" s="1"/>
  <c r="H1541" i="32"/>
  <c r="H1542" i="32"/>
  <c r="H1543" i="32"/>
  <c r="H1544" i="32"/>
  <c r="H1545" i="32"/>
  <c r="H1546" i="32"/>
  <c r="H1547" i="32" s="1"/>
  <c r="H1548" i="32" s="1"/>
  <c r="H1549" i="32"/>
  <c r="H1550" i="32"/>
  <c r="H1551" i="32"/>
  <c r="H1552" i="32"/>
  <c r="H1553" i="32"/>
  <c r="H1554" i="32"/>
  <c r="H1555" i="32"/>
  <c r="H1556" i="32"/>
  <c r="H1557" i="32"/>
  <c r="H1558" i="32"/>
  <c r="H1559" i="32"/>
  <c r="H1560" i="32"/>
  <c r="H1561" i="32" s="1"/>
  <c r="H1562" i="32" s="1"/>
  <c r="H1563" i="32"/>
  <c r="H1564" i="32"/>
  <c r="H1565" i="32"/>
  <c r="H1566" i="32"/>
  <c r="H1567" i="32"/>
  <c r="H1568" i="32"/>
  <c r="H1569" i="32" s="1"/>
  <c r="H1570" i="32"/>
  <c r="H1571" i="32"/>
  <c r="H1572" i="32"/>
  <c r="H1573" i="32"/>
  <c r="H1574" i="32"/>
  <c r="H1575" i="32" s="1"/>
  <c r="H1576" i="32"/>
  <c r="H1577" i="32"/>
  <c r="H1578" i="32"/>
  <c r="H1579" i="32"/>
  <c r="H1580" i="32"/>
  <c r="H1581" i="32"/>
  <c r="H1582" i="32"/>
  <c r="H1583" i="32" s="1"/>
  <c r="H1584" i="32"/>
  <c r="H1585" i="32"/>
  <c r="H1586" i="32"/>
  <c r="H1587" i="32"/>
  <c r="H1588" i="32"/>
  <c r="H1589" i="32"/>
  <c r="H1590" i="32" s="1"/>
  <c r="H1591" i="32"/>
  <c r="H1592" i="32"/>
  <c r="H1593" i="32"/>
  <c r="H1594" i="32"/>
  <c r="H1595" i="32"/>
  <c r="H1596" i="32" s="1"/>
  <c r="H1597" i="32" s="1"/>
  <c r="H1598" i="32"/>
  <c r="H1599" i="32"/>
  <c r="H1600" i="32"/>
  <c r="H1601" i="32"/>
  <c r="H1602" i="32"/>
  <c r="H1603" i="32"/>
  <c r="H1604" i="32" s="1"/>
  <c r="H1605" i="32"/>
  <c r="H1606" i="32"/>
  <c r="H1607" i="32"/>
  <c r="H1608" i="32"/>
  <c r="H1609" i="32"/>
  <c r="H1610" i="32"/>
  <c r="H1611" i="32"/>
  <c r="H1612" i="32"/>
  <c r="H1613" i="32"/>
  <c r="H1614" i="32"/>
  <c r="H1615" i="32"/>
  <c r="H1616" i="32"/>
  <c r="H1617" i="32" s="1"/>
  <c r="H1618" i="32" s="1"/>
  <c r="H1619" i="32" s="1"/>
  <c r="H1620" i="32"/>
  <c r="H1621" i="32"/>
  <c r="H1622" i="32"/>
  <c r="H1623" i="32"/>
  <c r="H1624" i="32"/>
  <c r="H1625" i="32"/>
  <c r="H1626" i="32"/>
  <c r="H1627" i="32"/>
  <c r="H1628" i="32"/>
  <c r="H1629" i="32"/>
  <c r="H1630" i="32"/>
  <c r="H1631" i="32" s="1"/>
  <c r="H1632" i="32" s="1"/>
  <c r="H1633" i="32"/>
  <c r="H1634" i="32"/>
  <c r="H1635" i="32"/>
  <c r="H1636" i="32"/>
  <c r="H1637" i="32"/>
  <c r="H1638" i="32"/>
  <c r="H1639" i="32" s="1"/>
  <c r="H1640" i="32"/>
  <c r="H1641" i="32"/>
  <c r="H1642" i="32"/>
  <c r="H1643" i="32"/>
  <c r="H1644" i="32"/>
  <c r="H1645" i="32" s="1"/>
  <c r="H1646" i="32"/>
  <c r="H1647" i="32"/>
  <c r="H1648" i="32"/>
  <c r="H1649" i="32"/>
  <c r="H1650" i="32"/>
  <c r="H1651" i="32"/>
  <c r="H1652" i="32" s="1"/>
  <c r="H1653" i="32" s="1"/>
  <c r="H1654" i="32" s="1"/>
  <c r="H1655" i="32"/>
  <c r="H1656" i="32"/>
  <c r="H1657" i="32"/>
  <c r="H1658" i="32"/>
  <c r="H1659" i="32" s="1"/>
  <c r="H1660" i="32" s="1"/>
  <c r="H1661" i="32"/>
  <c r="H1662" i="32"/>
  <c r="H1663" i="32"/>
  <c r="H1664" i="32"/>
  <c r="H1665" i="32"/>
  <c r="H1666" i="32"/>
  <c r="H1667" i="32" s="1"/>
  <c r="H1668" i="32"/>
  <c r="H1669" i="32"/>
  <c r="H1670" i="32"/>
  <c r="H1671" i="32"/>
  <c r="H1672" i="32"/>
  <c r="H1673" i="32"/>
  <c r="H1674" i="32"/>
  <c r="H1675" i="32"/>
  <c r="H1676" i="32"/>
  <c r="H1677" i="32"/>
  <c r="H1678" i="32"/>
  <c r="H1679" i="32"/>
  <c r="H1680" i="32"/>
  <c r="H1681" i="32" s="1"/>
  <c r="H1682" i="32"/>
  <c r="H1683" i="32"/>
  <c r="H1684" i="32"/>
  <c r="H1685" i="32"/>
  <c r="H1686" i="32"/>
  <c r="H1687" i="32" s="1"/>
  <c r="H1688" i="32" s="1"/>
  <c r="H1689" i="32"/>
  <c r="H1690" i="32"/>
  <c r="H1691" i="32"/>
  <c r="H1692" i="32"/>
  <c r="H1693" i="32"/>
  <c r="H1694" i="32"/>
  <c r="H1695" i="32"/>
  <c r="H1696" i="32"/>
  <c r="H1697" i="32"/>
  <c r="H1698" i="32"/>
  <c r="H1699" i="32"/>
  <c r="H1700" i="32"/>
  <c r="H1701" i="32"/>
  <c r="H1702" i="32"/>
  <c r="H1703" i="32"/>
  <c r="H1704" i="32"/>
  <c r="H1705" i="32"/>
  <c r="H1706" i="32"/>
  <c r="H1707" i="32"/>
  <c r="H1708" i="32" s="1"/>
  <c r="H1709" i="32" s="1"/>
  <c r="H1710" i="32"/>
  <c r="H1711" i="32"/>
  <c r="H1712" i="32"/>
  <c r="H1713" i="32"/>
  <c r="H1714" i="32"/>
  <c r="H1715" i="32"/>
  <c r="H1716" i="32" s="1"/>
  <c r="H1717" i="32"/>
  <c r="H1718" i="32"/>
  <c r="H1719" i="32"/>
  <c r="H1720" i="32"/>
  <c r="H1721" i="32"/>
  <c r="H1722" i="32"/>
  <c r="H1723" i="32" s="1"/>
  <c r="H1724" i="32"/>
  <c r="H1725" i="32"/>
  <c r="H1726" i="32"/>
  <c r="H1727" i="32"/>
  <c r="H1728" i="32"/>
  <c r="H1729" i="32" s="1"/>
  <c r="H1730" i="32" s="1"/>
  <c r="H1731" i="32"/>
  <c r="H1732" i="32"/>
  <c r="H1733" i="32"/>
  <c r="H1734" i="32"/>
  <c r="H1735" i="32"/>
  <c r="H1736" i="32"/>
  <c r="H1737" i="32" s="1"/>
  <c r="H1738" i="32"/>
  <c r="H1739" i="32"/>
  <c r="H1740" i="32"/>
  <c r="H1741" i="32"/>
  <c r="H1742" i="32"/>
  <c r="H1743" i="32"/>
  <c r="H1744" i="32" s="1"/>
  <c r="H1745" i="32"/>
  <c r="H1746" i="32"/>
  <c r="H1747" i="32"/>
  <c r="H1748" i="32"/>
  <c r="H1749" i="32"/>
  <c r="H1750" i="32"/>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c r="H1779" i="32"/>
  <c r="H1780" i="32"/>
  <c r="H1781" i="32"/>
  <c r="H1782" i="32"/>
  <c r="H1783" i="32"/>
  <c r="H1784" i="32"/>
  <c r="H1785" i="32"/>
  <c r="H1786" i="32"/>
  <c r="H1787" i="32"/>
  <c r="H1788" i="32"/>
  <c r="H1789" i="32"/>
  <c r="H1790" i="32"/>
  <c r="H1791" i="32"/>
  <c r="H1792" i="32" s="1"/>
  <c r="H1793" i="32" s="1"/>
  <c r="H1794" i="32"/>
  <c r="H1795" i="32"/>
  <c r="H1796" i="32"/>
  <c r="H1797" i="32"/>
  <c r="H1798" i="32"/>
  <c r="H1799" i="32" s="1"/>
  <c r="H1800" i="32" s="1"/>
  <c r="H1801" i="32"/>
  <c r="H1802" i="32"/>
  <c r="H1803" i="32"/>
  <c r="H1804" i="32"/>
  <c r="H1805" i="32"/>
  <c r="H1806" i="32"/>
  <c r="H1807" i="32" s="1"/>
  <c r="H1808" i="32"/>
  <c r="H1809" i="32"/>
  <c r="H1810" i="32"/>
  <c r="H1811" i="32"/>
  <c r="H1812" i="32"/>
  <c r="H1813" i="32"/>
  <c r="H1814" i="32"/>
  <c r="H1815" i="32"/>
  <c r="H1816" i="32"/>
  <c r="H1817" i="32"/>
  <c r="H1818" i="32"/>
  <c r="H1819" i="32"/>
  <c r="H1820" i="32" s="1"/>
  <c r="H1821" i="32" s="1"/>
  <c r="H1822" i="32"/>
  <c r="H1823" i="32"/>
  <c r="H1824" i="32"/>
  <c r="H1825" i="32"/>
  <c r="H1826" i="32"/>
  <c r="H1827" i="32"/>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c r="H1849" i="32"/>
  <c r="H1850" i="32"/>
  <c r="H1851" i="32"/>
  <c r="H1852" i="32"/>
  <c r="H1853" i="32"/>
  <c r="H1854" i="32"/>
  <c r="H1855" i="32"/>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c r="H1884" i="32" s="1"/>
  <c r="H1885" i="32"/>
  <c r="H1886" i="32"/>
  <c r="H1887" i="32" s="1"/>
  <c r="H1888" i="32"/>
  <c r="H1889" i="32"/>
  <c r="H1890" i="32"/>
  <c r="H1891" i="32" s="1"/>
  <c r="H1892" i="32"/>
  <c r="H1893" i="32"/>
  <c r="H1894" i="32"/>
  <c r="H1895" i="32"/>
  <c r="H1896" i="32"/>
  <c r="H1897" i="32" s="1"/>
  <c r="H1898" i="32" s="1"/>
  <c r="H1899" i="32"/>
  <c r="H1900" i="32"/>
  <c r="H1901" i="32"/>
  <c r="H1902" i="32"/>
  <c r="H1903" i="32"/>
  <c r="H1904" i="32"/>
  <c r="H1905" i="32" s="1"/>
  <c r="H1906" i="32"/>
  <c r="H1907" i="32"/>
  <c r="H1908" i="32"/>
  <c r="H1909" i="32"/>
  <c r="H1910" i="32"/>
  <c r="H1911" i="32" s="1"/>
  <c r="H1912" i="32" s="1"/>
  <c r="H1913" i="32"/>
  <c r="H1914" i="32"/>
  <c r="H1915" i="32"/>
  <c r="H1916" i="32"/>
  <c r="H1917" i="32" s="1"/>
  <c r="H1918" i="32"/>
  <c r="H1919" i="32"/>
  <c r="H1920" i="32"/>
  <c r="H1921" i="32"/>
  <c r="H1922" i="32"/>
  <c r="H1923" i="32"/>
  <c r="H1924" i="32"/>
  <c r="H1925" i="32"/>
  <c r="H1926" i="32" s="1"/>
  <c r="H1927" i="32"/>
  <c r="H1928" i="32"/>
  <c r="H1929" i="32"/>
  <c r="H1930" i="32"/>
  <c r="H1931" i="32"/>
  <c r="H1932" i="32" s="1"/>
  <c r="H1933" i="32" s="1"/>
  <c r="H1934" i="32"/>
  <c r="H1935" i="32"/>
  <c r="H1936" i="32"/>
  <c r="H1937" i="32"/>
  <c r="H1938" i="32"/>
  <c r="H1939" i="32"/>
  <c r="H1940" i="32" s="1"/>
  <c r="H1941" i="32"/>
  <c r="H1942" i="32"/>
  <c r="H1943" i="32"/>
  <c r="H1944" i="32"/>
  <c r="H1945" i="32"/>
  <c r="H1946" i="32" s="1"/>
  <c r="H1947" i="32" s="1"/>
  <c r="H1948" i="32"/>
  <c r="H1949" i="32"/>
  <c r="H1950" i="32"/>
  <c r="H1951" i="32"/>
  <c r="H1952" i="32"/>
  <c r="H1953" i="32"/>
  <c r="H1954" i="32"/>
  <c r="H1955" i="32"/>
  <c r="H1956" i="32"/>
  <c r="H1957" i="32"/>
  <c r="H1958" i="32"/>
  <c r="H1959" i="32"/>
  <c r="H1960" i="32"/>
  <c r="H1961" i="32"/>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c r="H1983" i="32"/>
  <c r="H1984" i="32" s="1"/>
  <c r="H1985" i="32"/>
  <c r="H1986" i="32"/>
  <c r="H1987" i="32"/>
  <c r="H1988" i="32"/>
  <c r="H1989" i="32"/>
  <c r="H1990" i="32"/>
  <c r="H1991" i="32"/>
  <c r="H1992" i="32"/>
  <c r="H1993" i="32"/>
  <c r="H1994" i="32"/>
  <c r="H1995" i="32"/>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c r="H2017" i="32" s="1"/>
  <c r="H2018" i="32"/>
  <c r="H2019" i="32"/>
  <c r="H2020" i="32"/>
  <c r="H2021" i="32"/>
  <c r="H2022" i="32"/>
  <c r="H2023" i="32" s="1"/>
  <c r="H2024" i="32" s="1"/>
  <c r="H2025" i="32"/>
  <c r="H2026" i="32"/>
  <c r="H2027" i="32"/>
  <c r="H2028" i="32"/>
  <c r="H2029" i="32"/>
  <c r="H2030" i="32"/>
  <c r="H2031" i="32" s="1"/>
  <c r="H2032" i="32"/>
  <c r="H2033" i="32"/>
  <c r="H2034" i="32"/>
  <c r="H2035" i="32"/>
  <c r="H2036" i="32"/>
  <c r="H2037" i="32"/>
  <c r="H2038" i="32"/>
  <c r="H2039" i="32"/>
  <c r="H2040" i="32"/>
  <c r="H2041" i="32"/>
  <c r="H2042" i="32"/>
  <c r="H2043" i="32"/>
  <c r="H2044" i="32" s="1"/>
  <c r="H2045" i="32" s="1"/>
  <c r="H2046" i="32"/>
  <c r="H2047" i="32"/>
  <c r="H2048" i="32"/>
  <c r="H2049" i="32"/>
  <c r="H2050" i="32"/>
  <c r="H2051" i="32"/>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c r="H2073" i="32"/>
  <c r="H2074" i="32"/>
  <c r="H2075" i="32"/>
  <c r="H2076" i="32"/>
  <c r="H2077" i="32"/>
  <c r="H2078" i="32"/>
  <c r="H2079" i="32"/>
  <c r="H2080" i="32" s="1"/>
  <c r="H2081" i="32" s="1"/>
  <c r="H2082" i="32"/>
  <c r="H2083" i="32"/>
  <c r="H2084" i="32"/>
  <c r="H2085" i="32"/>
  <c r="H2086" i="32"/>
  <c r="H2087" i="32" s="1"/>
  <c r="H2088" i="32"/>
  <c r="H2089" i="32"/>
  <c r="H2090" i="32"/>
  <c r="H2091" i="32"/>
  <c r="H2092" i="32"/>
  <c r="H2093" i="32" s="1"/>
  <c r="H2094" i="32" s="1"/>
  <c r="H2095" i="32"/>
  <c r="H2096" i="32"/>
  <c r="H2097" i="32"/>
  <c r="H2098" i="32"/>
  <c r="H2099" i="32"/>
  <c r="H2100" i="32"/>
  <c r="H2101" i="32"/>
  <c r="H2102" i="32"/>
  <c r="H2103" i="32"/>
  <c r="H2104" i="32"/>
  <c r="H2105" i="32"/>
  <c r="H2106" i="32"/>
  <c r="H2107" i="32"/>
  <c r="H2108" i="32" s="1"/>
  <c r="H2109" i="32"/>
  <c r="H2110" i="32"/>
  <c r="H2111" i="32"/>
  <c r="H2112" i="32"/>
  <c r="H2113" i="32"/>
  <c r="H2114" i="32"/>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c r="H2137" i="32"/>
  <c r="H2138" i="32"/>
  <c r="H2139" i="32"/>
  <c r="H2140" i="32"/>
  <c r="H2141" i="32"/>
  <c r="H2142" i="32"/>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c r="H2171" i="32" s="1"/>
  <c r="H2172" i="32"/>
  <c r="H2173" i="32"/>
  <c r="H2174" i="32"/>
  <c r="H2175" i="32"/>
  <c r="H2176" i="32"/>
  <c r="H2177" i="32" s="1"/>
  <c r="H2178" i="32" s="1"/>
  <c r="H2179" i="32"/>
  <c r="H2180" i="32"/>
  <c r="H2181" i="32"/>
  <c r="H2182" i="32"/>
  <c r="H2183" i="32"/>
  <c r="H2184" i="32"/>
  <c r="H2185" i="32"/>
  <c r="H2186" i="32"/>
  <c r="H2187" i="32"/>
  <c r="H2188" i="32"/>
  <c r="H2189" i="32"/>
  <c r="H2190" i="32"/>
  <c r="H2191" i="32"/>
  <c r="H2192" i="32"/>
  <c r="H2193" i="32" s="1"/>
  <c r="H2194" i="32"/>
  <c r="H2195" i="32"/>
  <c r="H2196" i="32"/>
  <c r="H2197" i="32"/>
  <c r="H2198" i="32"/>
  <c r="H2199" i="32" s="1"/>
  <c r="H2200" i="32" s="1"/>
  <c r="H2201" i="32"/>
  <c r="H2202" i="32"/>
  <c r="H2203" i="32"/>
  <c r="H2204" i="32"/>
  <c r="H2205" i="32" s="1"/>
  <c r="H2206" i="32" s="1"/>
  <c r="H2207" i="32"/>
  <c r="H2208" i="32"/>
  <c r="H2209" i="32"/>
  <c r="H2210" i="32"/>
  <c r="H2211" i="32"/>
  <c r="H2212" i="32"/>
  <c r="H2213" i="32" s="1"/>
  <c r="H2214" i="32"/>
  <c r="H2215" i="32"/>
  <c r="H2216" i="32"/>
  <c r="H2217" i="32"/>
  <c r="H2218" i="32"/>
  <c r="H2219" i="32"/>
  <c r="H2220" i="32" s="1"/>
  <c r="H2221" i="32"/>
  <c r="H2222" i="32"/>
  <c r="H2223" i="32"/>
  <c r="H2224" i="32"/>
  <c r="H2225" i="32"/>
  <c r="H2226" i="32"/>
  <c r="H2227" i="32"/>
  <c r="H2228" i="32"/>
  <c r="H2229" i="32"/>
  <c r="H2230" i="32"/>
  <c r="H2231" i="32"/>
  <c r="H2232" i="32"/>
  <c r="H2233" i="32"/>
  <c r="H2234" i="32" s="1"/>
  <c r="H2235" i="32"/>
  <c r="H2236" i="32"/>
  <c r="H2237" i="32"/>
  <c r="H2238" i="32"/>
  <c r="H2239" i="32"/>
  <c r="H2240" i="32"/>
  <c r="H2241" i="32" s="1"/>
  <c r="H2242" i="32" s="1"/>
  <c r="H2243" i="32"/>
  <c r="H2244" i="32"/>
  <c r="H2245" i="32"/>
  <c r="H2246" i="32"/>
  <c r="H2247" i="32" s="1"/>
  <c r="H2248" i="32"/>
  <c r="H2249" i="32"/>
  <c r="H2250" i="32"/>
  <c r="H2251" i="32"/>
  <c r="H2252" i="32" s="1"/>
  <c r="H2253" i="32"/>
  <c r="H2254" i="32"/>
  <c r="H2255" i="32"/>
  <c r="H2256" i="32"/>
  <c r="H2257" i="32"/>
  <c r="H2258" i="32"/>
  <c r="H2259" i="32"/>
  <c r="H2260" i="32"/>
  <c r="H2261" i="32"/>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c r="H2290" i="32" s="1"/>
  <c r="H2291" i="32"/>
  <c r="H2292" i="32"/>
  <c r="H2293" i="32"/>
  <c r="H2294" i="32"/>
  <c r="H2295" i="32"/>
  <c r="H2296" i="32"/>
  <c r="H2297" i="32"/>
  <c r="H2298" i="32"/>
  <c r="H2299" i="32"/>
  <c r="H2300" i="32"/>
  <c r="H2301" i="32"/>
  <c r="H2302" i="32"/>
  <c r="H2303" i="32" s="1"/>
  <c r="H2304" i="32" s="1"/>
  <c r="H2305" i="32"/>
  <c r="H2306" i="32"/>
  <c r="H2307" i="32"/>
  <c r="H2308" i="32"/>
  <c r="H2309" i="32"/>
  <c r="H2310" i="32"/>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c r="H2332" i="32" s="1"/>
  <c r="H2333" i="32"/>
  <c r="H2334" i="32"/>
  <c r="H2335" i="32"/>
  <c r="H2336" i="32"/>
  <c r="H2337" i="32"/>
  <c r="H2338" i="32" s="1"/>
  <c r="H2339" i="32" s="1"/>
  <c r="H2340" i="32"/>
  <c r="H2341" i="32"/>
  <c r="H2342" i="32"/>
  <c r="H2343" i="32"/>
  <c r="H2344" i="32"/>
  <c r="H2345" i="32"/>
  <c r="H2346" i="32"/>
  <c r="H2347" i="32"/>
  <c r="H2348" i="32"/>
  <c r="H2349" i="32"/>
  <c r="H2350" i="32"/>
  <c r="H2351" i="32"/>
  <c r="H2352" i="32"/>
  <c r="H2353" i="32" s="1"/>
  <c r="H2354" i="32"/>
  <c r="H2355" i="32"/>
  <c r="H2356" i="32"/>
  <c r="H2357" i="32"/>
  <c r="H2358" i="32"/>
  <c r="H2359" i="32" s="1"/>
  <c r="H2360" i="32"/>
  <c r="H2361" i="32"/>
  <c r="H2362" i="32"/>
  <c r="H2363" i="32"/>
  <c r="H2364" i="32"/>
  <c r="H2365" i="32"/>
  <c r="H2366" i="32"/>
  <c r="H2367" i="32"/>
  <c r="H2368" i="32"/>
  <c r="H2369" i="32"/>
  <c r="H2370" i="32"/>
  <c r="H2371" i="32"/>
  <c r="H2372" i="32"/>
  <c r="H2373" i="32"/>
  <c r="H2374" i="32" s="1"/>
  <c r="H2375" i="32"/>
  <c r="H2376" i="32"/>
  <c r="H2377" i="32"/>
  <c r="H2378" i="32"/>
  <c r="H2379" i="32"/>
  <c r="H2380" i="32" s="1"/>
  <c r="H2381" i="32" s="1"/>
  <c r="H2382" i="32"/>
  <c r="H2383" i="32"/>
  <c r="H2384" i="32"/>
  <c r="H2385" i="32"/>
  <c r="H2386" i="32"/>
  <c r="H2387" i="32"/>
  <c r="H2388" i="32" s="1"/>
  <c r="H2389" i="32"/>
  <c r="H2390" i="32"/>
  <c r="H2391" i="32"/>
  <c r="H2392" i="32"/>
  <c r="H2393" i="32"/>
  <c r="H2394" i="32"/>
  <c r="H2395" i="32" s="1"/>
  <c r="H2396" i="32"/>
  <c r="H2397" i="32"/>
  <c r="H2398" i="32"/>
  <c r="H2399" i="32"/>
  <c r="H2400" i="32"/>
  <c r="H2401" i="32"/>
  <c r="H2402" i="32" s="1"/>
  <c r="H2403" i="32"/>
  <c r="H2404" i="32"/>
  <c r="H2405" i="32"/>
  <c r="H2406" i="32"/>
  <c r="H2407" i="32"/>
  <c r="H2408" i="32"/>
  <c r="H2409" i="32" s="1"/>
  <c r="H2410" i="32"/>
  <c r="H2411" i="32"/>
  <c r="H2412" i="32"/>
  <c r="H2413" i="32"/>
  <c r="H2414" i="32"/>
  <c r="H2415" i="32"/>
  <c r="H2416" i="32" s="1"/>
  <c r="H2417" i="32"/>
  <c r="H2418" i="32"/>
  <c r="H2419" i="32"/>
  <c r="H2420" i="32"/>
  <c r="H2421" i="32"/>
  <c r="H2422" i="32"/>
  <c r="H2423" i="32" s="1"/>
  <c r="H2424" i="32"/>
  <c r="H2425" i="32"/>
  <c r="H2426" i="32"/>
  <c r="H2427" i="32"/>
  <c r="H2428" i="32"/>
  <c r="H2429" i="32" s="1"/>
  <c r="H2430" i="32"/>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c r="H2465" i="32"/>
  <c r="H2466" i="32"/>
  <c r="H2467" i="32"/>
  <c r="H2468" i="32"/>
  <c r="H2469" i="32"/>
  <c r="H2470" i="32"/>
  <c r="H2471" i="32" s="1"/>
  <c r="H2472" i="32"/>
  <c r="H2473" i="32"/>
  <c r="H2474" i="32"/>
  <c r="H2475" i="32"/>
  <c r="H2476" i="32"/>
  <c r="H2477" i="32"/>
  <c r="H2478" i="32"/>
  <c r="H2479" i="32"/>
  <c r="H2480" i="32"/>
  <c r="H2481" i="32"/>
  <c r="H2482" i="32"/>
  <c r="H2483" i="32"/>
  <c r="H2484" i="32"/>
  <c r="H2485" i="32" s="1"/>
  <c r="H2486" i="32" s="1"/>
  <c r="H2487" i="32"/>
  <c r="H2488" i="32"/>
  <c r="H2489" i="32"/>
  <c r="H2490" i="32"/>
  <c r="H2491" i="32"/>
  <c r="H2492" i="32" s="1"/>
  <c r="H2493" i="32" s="1"/>
  <c r="H2494" i="32"/>
  <c r="H2495" i="32"/>
  <c r="H2496" i="32"/>
  <c r="H2497" i="32"/>
  <c r="H2498" i="32"/>
  <c r="H2499" i="32"/>
  <c r="H2500" i="32"/>
  <c r="H2501" i="32"/>
  <c r="H2502" i="32"/>
  <c r="H2503" i="32"/>
  <c r="H2504" i="32"/>
  <c r="H2505" i="32"/>
  <c r="H2506" i="32"/>
  <c r="H2507" i="32" s="1"/>
  <c r="H2508" i="32"/>
  <c r="H2509" i="32" s="1"/>
  <c r="H2510" i="32"/>
  <c r="H2511" i="32"/>
  <c r="H2512" i="32"/>
  <c r="H2513" i="32" s="1"/>
  <c r="H2514" i="32" s="1"/>
  <c r="H2515" i="32" s="1"/>
  <c r="H2516" i="32"/>
  <c r="H2517" i="32"/>
  <c r="H2518" i="32"/>
  <c r="H2519" i="32"/>
  <c r="H2520" i="32"/>
  <c r="H2521" i="32"/>
  <c r="H2522" i="32"/>
  <c r="H2523" i="32"/>
  <c r="H2524" i="32"/>
  <c r="H2525" i="32"/>
  <c r="H2526" i="32"/>
  <c r="H2527" i="32"/>
  <c r="H2528" i="32" s="1"/>
  <c r="H2529" i="32"/>
  <c r="H2530" i="32"/>
  <c r="H2531" i="32"/>
  <c r="H2532" i="32"/>
  <c r="H2533" i="32"/>
  <c r="H2534" i="32" s="1"/>
  <c r="H2535" i="32" s="1"/>
  <c r="H2536" i="32"/>
  <c r="H2537" i="32"/>
  <c r="H2538" i="32"/>
  <c r="H2539" i="32"/>
  <c r="H2540" i="32"/>
  <c r="H2541" i="32" s="1"/>
  <c r="H2542" i="32" s="1"/>
  <c r="H2543" i="32"/>
  <c r="H2544" i="32"/>
  <c r="H2545" i="32"/>
  <c r="H2546" i="32"/>
  <c r="H2547" i="32"/>
  <c r="H2548" i="32"/>
  <c r="H2549" i="32" s="1"/>
  <c r="H2550" i="32"/>
  <c r="H2551" i="32"/>
  <c r="H2552" i="32"/>
  <c r="H2553" i="32"/>
  <c r="H2554" i="32"/>
  <c r="H2555" i="32"/>
  <c r="H2556" i="32" s="1"/>
  <c r="H2557" i="32"/>
  <c r="H2558" i="32"/>
  <c r="H2559" i="32" s="1"/>
  <c r="H2560" i="32"/>
  <c r="H2561" i="32"/>
  <c r="H2562" i="32"/>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c r="H2585" i="32"/>
  <c r="H2586" i="32"/>
  <c r="H2587" i="32"/>
  <c r="H2588" i="32"/>
  <c r="H2589" i="32"/>
  <c r="H2590" i="32"/>
  <c r="H2591" i="32"/>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c r="H2619" i="32"/>
  <c r="H2620" i="32"/>
  <c r="H2621" i="32"/>
  <c r="H2622" i="32"/>
  <c r="H2623" i="32"/>
  <c r="H2624" i="32"/>
  <c r="H2625" i="32"/>
  <c r="H2626" i="32" s="1"/>
  <c r="H2627" i="32"/>
  <c r="H2628" i="32"/>
  <c r="H2629" i="32"/>
  <c r="H2630" i="32"/>
  <c r="H2631" i="32"/>
  <c r="H2632" i="32"/>
  <c r="H2633" i="32" s="1"/>
  <c r="H2634" i="32"/>
  <c r="H2635" i="32"/>
  <c r="H2636" i="32"/>
  <c r="H2637" i="32"/>
  <c r="H2638" i="32"/>
  <c r="H2639" i="32"/>
  <c r="H2640" i="32" s="1"/>
  <c r="H2641" i="32"/>
  <c r="H2642" i="32"/>
  <c r="H2643" i="32"/>
  <c r="H2644" i="32"/>
  <c r="H2645" i="32"/>
  <c r="H2646" i="32" s="1"/>
  <c r="H2647" i="32" s="1"/>
  <c r="H2648" i="32"/>
  <c r="H2649" i="32"/>
  <c r="H2650" i="32"/>
  <c r="H2651" i="32"/>
  <c r="H2652" i="32"/>
  <c r="H2653" i="32" s="1"/>
  <c r="H2654" i="32" s="1"/>
  <c r="H2655" i="32"/>
  <c r="H2656" i="32"/>
  <c r="H2657" i="32"/>
  <c r="H2658" i="32"/>
  <c r="H2659" i="32"/>
  <c r="H2660" i="32" s="1"/>
  <c r="H2661" i="32" s="1"/>
  <c r="H2662" i="32"/>
  <c r="H2663" i="32"/>
  <c r="H2664" i="32"/>
  <c r="H2665" i="32"/>
  <c r="H2666" i="32"/>
  <c r="H2667" i="32" s="1"/>
  <c r="H2668" i="32" s="1"/>
  <c r="H2669" i="32"/>
  <c r="H2670" i="32"/>
  <c r="H2671" i="32"/>
  <c r="H2672" i="32"/>
  <c r="H2673" i="32"/>
  <c r="H2674" i="32"/>
  <c r="H2675" i="32" s="1"/>
  <c r="H2676" i="32"/>
  <c r="H2677" i="32"/>
  <c r="H2678" i="32"/>
  <c r="H2679" i="32"/>
  <c r="H2680" i="32"/>
  <c r="H2681" i="32" s="1"/>
  <c r="H2682" i="32" s="1"/>
  <c r="H2683" i="32"/>
  <c r="H2684" i="32"/>
  <c r="H2685" i="32"/>
  <c r="H2686" i="32"/>
  <c r="H2687" i="32"/>
  <c r="H2688" i="32"/>
  <c r="H2689" i="32" s="1"/>
  <c r="H2690" i="32"/>
  <c r="H2691" i="32"/>
  <c r="H2692" i="32"/>
  <c r="H2693" i="32"/>
  <c r="H2694" i="32"/>
  <c r="H2695" i="32" s="1"/>
  <c r="H2696" i="32"/>
  <c r="H2697" i="32"/>
  <c r="H2698" i="32"/>
  <c r="H2699" i="32"/>
  <c r="H2700" i="32"/>
  <c r="H2701" i="32"/>
  <c r="H2702" i="32"/>
  <c r="H2703" i="32"/>
  <c r="H2704" i="32"/>
  <c r="H2705" i="32"/>
  <c r="H2706" i="32"/>
  <c r="H2707" i="32"/>
  <c r="H2708" i="32"/>
  <c r="H2709" i="32"/>
  <c r="H2710" i="32" s="1"/>
  <c r="H2711" i="32"/>
  <c r="H2712" i="32"/>
  <c r="H2713" i="32"/>
  <c r="H2714" i="32"/>
  <c r="H2715" i="32" s="1"/>
  <c r="H2716" i="32" s="1"/>
  <c r="H2717" i="32" s="1"/>
  <c r="H2718" i="32"/>
  <c r="H2719" i="32"/>
  <c r="H2720" i="32"/>
  <c r="H2721" i="32"/>
  <c r="H2722" i="32"/>
  <c r="H2723" i="32"/>
  <c r="H2724" i="32" s="1"/>
  <c r="H2725" i="32"/>
  <c r="H2726" i="32"/>
  <c r="H2727" i="32"/>
  <c r="H2728" i="32"/>
  <c r="H2729" i="32"/>
  <c r="H2730" i="32"/>
  <c r="H2731" i="32"/>
  <c r="H2732" i="32"/>
  <c r="H2733" i="32"/>
  <c r="H2734" i="32"/>
  <c r="H2735" i="32"/>
  <c r="H2736" i="32"/>
  <c r="H2737" i="32"/>
  <c r="H2738" i="32" s="1"/>
  <c r="H2739" i="32"/>
  <c r="H2740" i="32"/>
  <c r="H2741" i="32"/>
  <c r="H2742" i="32"/>
  <c r="H2743" i="32"/>
  <c r="H2744" i="32"/>
  <c r="H2745" i="32" s="1"/>
  <c r="H2746" i="32"/>
  <c r="H2747" i="32"/>
  <c r="H2748" i="32"/>
  <c r="H2749" i="32"/>
  <c r="H2750" i="32"/>
  <c r="H2751" i="32" s="1"/>
  <c r="H2752" i="32" s="1"/>
  <c r="H2753" i="32"/>
  <c r="H2754" i="32"/>
  <c r="H2755" i="32"/>
  <c r="H2756" i="32"/>
  <c r="H2757" i="32"/>
  <c r="H2758" i="32" s="1"/>
  <c r="H2759" i="32" s="1"/>
  <c r="H2760" i="32"/>
  <c r="H2761" i="32"/>
  <c r="H2762" i="32"/>
  <c r="H2763" i="32"/>
  <c r="H2764" i="32"/>
  <c r="H2765" i="32"/>
  <c r="H2766" i="32"/>
  <c r="H2767" i="32"/>
  <c r="H2768" i="32"/>
  <c r="H2769" i="32"/>
  <c r="H2770" i="32"/>
  <c r="H2771" i="32"/>
  <c r="H2772" i="32"/>
  <c r="H2773" i="32" s="1"/>
  <c r="H2774" i="32"/>
  <c r="H2775" i="32"/>
  <c r="H2776" i="32"/>
  <c r="H2777" i="32"/>
  <c r="H2778" i="32"/>
  <c r="H2779" i="32"/>
  <c r="H2780" i="32" s="1"/>
  <c r="H2781" i="32"/>
  <c r="H2782" i="32"/>
  <c r="H2783" i="32"/>
  <c r="H2784" i="32"/>
  <c r="H2785" i="32"/>
  <c r="H2786" i="32"/>
  <c r="H2787" i="32"/>
  <c r="H2788" i="32"/>
  <c r="H2789" i="32"/>
  <c r="H2790" i="32"/>
  <c r="H2791" i="32"/>
  <c r="H2792" i="32"/>
  <c r="H2793" i="32"/>
  <c r="H2794" i="32" s="1"/>
  <c r="H2795" i="32"/>
  <c r="H2796" i="32"/>
  <c r="H2797" i="32"/>
  <c r="H2798" i="32"/>
  <c r="H2799" i="32"/>
  <c r="H2800" i="32"/>
  <c r="H2801" i="32" s="1"/>
  <c r="H2802" i="32"/>
  <c r="H2803" i="32"/>
  <c r="H2804" i="32"/>
  <c r="H2805" i="32"/>
  <c r="H2806" i="32"/>
  <c r="H2807" i="32" s="1"/>
  <c r="H2808" i="32"/>
  <c r="H2809" i="32" s="1"/>
  <c r="H2810" i="32"/>
  <c r="H2811" i="32"/>
  <c r="H2812" i="32"/>
  <c r="H2813" i="32"/>
  <c r="H2814" i="32"/>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c r="H2836" i="32" s="1"/>
  <c r="H2837" i="32"/>
  <c r="H2838" i="32"/>
  <c r="H2839" i="32"/>
  <c r="H2840" i="32"/>
  <c r="H2841" i="32"/>
  <c r="H2842" i="32"/>
  <c r="H2843" i="32" s="1"/>
  <c r="H2844" i="32"/>
  <c r="H2845" i="32"/>
  <c r="H2846" i="32"/>
  <c r="H2847" i="32"/>
  <c r="H2848" i="32"/>
  <c r="H2849" i="32" s="1"/>
  <c r="H2850" i="32" s="1"/>
  <c r="H2851" i="32" s="1"/>
  <c r="H2852" i="32"/>
  <c r="H2853" i="32"/>
  <c r="H2854" i="32"/>
  <c r="H2855" i="32"/>
  <c r="H2856" i="32"/>
  <c r="H2857" i="32" s="1"/>
  <c r="H2858" i="32"/>
  <c r="H2859" i="32"/>
  <c r="H2860" i="32"/>
  <c r="H2861" i="32"/>
  <c r="H2862" i="32"/>
  <c r="H2863" i="32"/>
  <c r="H2864" i="32"/>
  <c r="H2865" i="32"/>
  <c r="H2866" i="32"/>
  <c r="H2867" i="32"/>
  <c r="H2868" i="32"/>
  <c r="H2869" i="32"/>
  <c r="H2870" i="32"/>
  <c r="H2871" i="32" s="1"/>
  <c r="H2872" i="32"/>
  <c r="H2873" i="32" s="1"/>
  <c r="H2874" i="32"/>
  <c r="H2875" i="32"/>
  <c r="H2876" i="32"/>
  <c r="H2877" i="32" s="1"/>
  <c r="H2878" i="32" s="1"/>
  <c r="H2879" i="32"/>
  <c r="H2880" i="32"/>
  <c r="H2881" i="32"/>
  <c r="H2882" i="32"/>
  <c r="H2883" i="32"/>
  <c r="H2884" i="32" s="1"/>
  <c r="H2885" i="32" s="1"/>
  <c r="H2886" i="32"/>
  <c r="H2887" i="32"/>
  <c r="H2888" i="32"/>
  <c r="H2889" i="32"/>
  <c r="H2890" i="32"/>
  <c r="H2891" i="32" s="1"/>
  <c r="H2892" i="32" s="1"/>
  <c r="H2893" i="32"/>
  <c r="H2894" i="32"/>
  <c r="H2895" i="32"/>
  <c r="H2896" i="32"/>
  <c r="H2897" i="32"/>
  <c r="H2898" i="32" s="1"/>
  <c r="H2899" i="32" s="1"/>
  <c r="H2900" i="32"/>
  <c r="H2901" i="32"/>
  <c r="H2902" i="32"/>
  <c r="H2903" i="32"/>
  <c r="H2904" i="32"/>
  <c r="H2905" i="32" s="1"/>
  <c r="H2906" i="32" s="1"/>
  <c r="H2907" i="32"/>
  <c r="H2908" i="32"/>
  <c r="H2909" i="32"/>
  <c r="H2910" i="32"/>
  <c r="H2911" i="32"/>
  <c r="H2912" i="32"/>
  <c r="H2913" i="32" s="1"/>
  <c r="H2914" i="32"/>
  <c r="H2915" i="32"/>
  <c r="H2916" i="32"/>
  <c r="H2917" i="32"/>
  <c r="H2918" i="32"/>
  <c r="H2919" i="32" s="1"/>
  <c r="H2920" i="32"/>
  <c r="H2921" i="32"/>
  <c r="H2922" i="32"/>
  <c r="H2923" i="32"/>
  <c r="H2924" i="32"/>
  <c r="H2925" i="32"/>
  <c r="H2926" i="32" s="1"/>
  <c r="H2927" i="32" s="1"/>
  <c r="H2928" i="32"/>
  <c r="H2929" i="32"/>
  <c r="H2930" i="32"/>
  <c r="H2931" i="32"/>
  <c r="H2932" i="32"/>
  <c r="H2933" i="32"/>
  <c r="H2934" i="32"/>
  <c r="H2935" i="32"/>
  <c r="H2936" i="32"/>
  <c r="H2937" i="32"/>
  <c r="H2938" i="32"/>
  <c r="H2939" i="32"/>
  <c r="H2940" i="32"/>
  <c r="H2941" i="32" s="1"/>
  <c r="H2942" i="32"/>
  <c r="H2943" i="32"/>
  <c r="H2944" i="32"/>
  <c r="H2945" i="32"/>
  <c r="H2946" i="32"/>
  <c r="H2947" i="32"/>
  <c r="H2948" i="32" s="1"/>
  <c r="H2949" i="32"/>
  <c r="H2950" i="32"/>
  <c r="H2951" i="32"/>
  <c r="H2952" i="32"/>
  <c r="H2953" i="32"/>
  <c r="H2954" i="32"/>
  <c r="H2955" i="32" s="1"/>
  <c r="H2956" i="32"/>
  <c r="H2957" i="32"/>
  <c r="H2958" i="32"/>
  <c r="H2959" i="32"/>
  <c r="H2960" i="32"/>
  <c r="H2961" i="32" s="1"/>
  <c r="H2962" i="32" s="1"/>
  <c r="H2963" i="32"/>
  <c r="H2964" i="32"/>
  <c r="H2965" i="32"/>
  <c r="H2966" i="32"/>
  <c r="H2967" i="32"/>
  <c r="H2968" i="32"/>
  <c r="H2969" i="32" s="1"/>
  <c r="H2970" i="32"/>
  <c r="H2971" i="32"/>
  <c r="H2972" i="32"/>
  <c r="H2973" i="32" s="1"/>
  <c r="H2974" i="32"/>
  <c r="H2975" i="32"/>
  <c r="H2976" i="32"/>
  <c r="H2977" i="32"/>
  <c r="H2978" i="32"/>
  <c r="H2979" i="32"/>
  <c r="H2980" i="32"/>
  <c r="H2981" i="32"/>
  <c r="H2982" i="32"/>
  <c r="H2983" i="32" s="1"/>
  <c r="H2984" i="32"/>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c r="H3017" i="32" s="1"/>
  <c r="H3018" i="32" s="1"/>
  <c r="H3019" i="32"/>
  <c r="H3020" i="32"/>
  <c r="H3021" i="32"/>
  <c r="H3022" i="32"/>
  <c r="H3023" i="32"/>
  <c r="H3024" i="32"/>
  <c r="H3025" i="32" s="1"/>
  <c r="H3026" i="32"/>
  <c r="H3027" i="32"/>
  <c r="H3028" i="32"/>
  <c r="H3029" i="32"/>
  <c r="H3030" i="32"/>
  <c r="H3031" i="32" s="1"/>
  <c r="H3032" i="32"/>
  <c r="H3033" i="32"/>
  <c r="H3034" i="32"/>
  <c r="H3035" i="32"/>
  <c r="H3036" i="32"/>
  <c r="H3037" i="32"/>
  <c r="H3038" i="32" s="1"/>
  <c r="H3039" i="32" s="1"/>
  <c r="H3040" i="32"/>
  <c r="H3041" i="32"/>
  <c r="H3042" i="32"/>
  <c r="H3043" i="32"/>
  <c r="H3044" i="32"/>
  <c r="H3045" i="32"/>
  <c r="H3046" i="32"/>
  <c r="H3047" i="32"/>
  <c r="H3048" i="32"/>
  <c r="H3049" i="32"/>
  <c r="H3050" i="32"/>
  <c r="H3051" i="32"/>
  <c r="H3052" i="32"/>
  <c r="H3053" i="32" s="1"/>
  <c r="H3054" i="32"/>
  <c r="H3055" i="32"/>
  <c r="H3056" i="32"/>
  <c r="H3057" i="32"/>
  <c r="H3058" i="32"/>
  <c r="H3059" i="32"/>
  <c r="H3060" i="32" s="1"/>
  <c r="H3061" i="32"/>
  <c r="H3062" i="32"/>
  <c r="H3063" i="32"/>
  <c r="H3064" i="32"/>
  <c r="H3065" i="32"/>
  <c r="H3066" i="32"/>
  <c r="H3067" i="32" s="1"/>
  <c r="H3068" i="32"/>
  <c r="H3069" i="32"/>
  <c r="H3070" i="32"/>
  <c r="H3071" i="32"/>
  <c r="H3072" i="32"/>
  <c r="H3073" i="32" s="1"/>
  <c r="H3074" i="32" s="1"/>
  <c r="H3075" i="32"/>
  <c r="H3076" i="32"/>
  <c r="H3077" i="32"/>
  <c r="H3078" i="32"/>
  <c r="H3079" i="32"/>
  <c r="H3080" i="32"/>
  <c r="H3081" i="32" s="1"/>
  <c r="H3082" i="32"/>
  <c r="H3083" i="32"/>
  <c r="H3084" i="32"/>
  <c r="H3085" i="32"/>
  <c r="H3086" i="32"/>
  <c r="H3087" i="32"/>
  <c r="H3088" i="32"/>
  <c r="H3089" i="32"/>
  <c r="H3090" i="32"/>
  <c r="H3091" i="32"/>
  <c r="H3092" i="32"/>
  <c r="H3093" i="32"/>
  <c r="H3094" i="32"/>
  <c r="H3095" i="32" s="1"/>
  <c r="H3096" i="32"/>
  <c r="H3097" i="32"/>
  <c r="H3098" i="32"/>
  <c r="H3099" i="32"/>
  <c r="H3100" i="32"/>
  <c r="H3101" i="32" s="1"/>
  <c r="H3102" i="32" s="1"/>
  <c r="H3103" i="32"/>
  <c r="H3104" i="32"/>
  <c r="H3105" i="32"/>
  <c r="H3106" i="32"/>
  <c r="H3107" i="32"/>
  <c r="H3108" i="32" s="1"/>
  <c r="H3109" i="32" s="1"/>
  <c r="H3110" i="32"/>
  <c r="H3111" i="32"/>
  <c r="H3112" i="32"/>
  <c r="H3113" i="32"/>
  <c r="H3114" i="32"/>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c r="H3158" i="32"/>
  <c r="H3159" i="32"/>
  <c r="H3160" i="32"/>
  <c r="H3161" i="32"/>
  <c r="H3162" i="32"/>
  <c r="H3163" i="32"/>
  <c r="H3164" i="32"/>
  <c r="H3165" i="32" s="1"/>
  <c r="H3166" i="32"/>
  <c r="H3167" i="32"/>
  <c r="H3168" i="32"/>
  <c r="H3169" i="32"/>
  <c r="H3170" i="32"/>
  <c r="H3171" i="32"/>
  <c r="H3172" i="32" s="1"/>
  <c r="H3173" i="32"/>
  <c r="H3174" i="32"/>
  <c r="H3175" i="32"/>
  <c r="H3176" i="32"/>
  <c r="H3177" i="32"/>
  <c r="H3178" i="32"/>
  <c r="H3179" i="32" s="1"/>
  <c r="H3180" i="32" s="1"/>
  <c r="H3181" i="32"/>
  <c r="H3182" i="32"/>
  <c r="H3183" i="32"/>
  <c r="H3184" i="32"/>
  <c r="H3185" i="32" s="1"/>
  <c r="H3186" i="32" s="1"/>
  <c r="H3187" i="32"/>
  <c r="H3188" i="32"/>
  <c r="H3189" i="32"/>
  <c r="H3190" i="32"/>
  <c r="H3191" i="32"/>
  <c r="H3192" i="32"/>
  <c r="H3193" i="32" s="1"/>
  <c r="H3194" i="32"/>
  <c r="H3195" i="32"/>
  <c r="H3196" i="32"/>
  <c r="H3197" i="32"/>
  <c r="H3198" i="32"/>
  <c r="H3199" i="32"/>
  <c r="H3200" i="32" s="1"/>
  <c r="H3201" i="32"/>
  <c r="H3202" i="32"/>
  <c r="H3203" i="32"/>
  <c r="H3204" i="32"/>
  <c r="H3205" i="32"/>
  <c r="H3206" i="32"/>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c r="H3261" i="32"/>
  <c r="H3262" i="32" s="1"/>
  <c r="H3263" i="32" s="1"/>
  <c r="H3264" i="32"/>
  <c r="H3265" i="32"/>
  <c r="H3266" i="32"/>
  <c r="H3267" i="32"/>
  <c r="H3268" i="32"/>
  <c r="H3269" i="32"/>
  <c r="H3270" i="32"/>
  <c r="H3271" i="32"/>
  <c r="H3272" i="32"/>
  <c r="H3273" i="32"/>
  <c r="H3274" i="32"/>
  <c r="H3275" i="32"/>
  <c r="H3276" i="32"/>
  <c r="H3277" i="32" s="1"/>
  <c r="H3278" i="32"/>
  <c r="H3279" i="32"/>
  <c r="H3280" i="32"/>
  <c r="H3281" i="32"/>
  <c r="H3282" i="32"/>
  <c r="H3283" i="32"/>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c r="H3305" i="32" s="1"/>
  <c r="H3306" i="32"/>
  <c r="H3307" i="32"/>
  <c r="H3308" i="32"/>
  <c r="H3309" i="32"/>
  <c r="H3310" i="32"/>
  <c r="H3311" i="32"/>
  <c r="H3312" i="32" s="1"/>
  <c r="H3313" i="32"/>
  <c r="H3314" i="32"/>
  <c r="H3315" i="32"/>
  <c r="H3316" i="32"/>
  <c r="H3317" i="32"/>
  <c r="H3318" i="32"/>
  <c r="H3319" i="32" s="1"/>
  <c r="H3320" i="32"/>
  <c r="H3321" i="32"/>
  <c r="H3322" i="32"/>
  <c r="H3323" i="32"/>
  <c r="H3324" i="32"/>
  <c r="H3325" i="32" s="1"/>
  <c r="H3326" i="32" s="1"/>
  <c r="H3327" i="32"/>
  <c r="H3328" i="32"/>
  <c r="H3329" i="32"/>
  <c r="H3330" i="32"/>
  <c r="H3331" i="32"/>
  <c r="H3332" i="32" s="1"/>
  <c r="H3333" i="32" s="1"/>
  <c r="H3334" i="32"/>
  <c r="H3335" i="32"/>
  <c r="H3336" i="32"/>
  <c r="H3337" i="32"/>
  <c r="H3338" i="32"/>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c r="H3382" i="32"/>
  <c r="H3383" i="32"/>
  <c r="H3384" i="32"/>
  <c r="H3385" i="32"/>
  <c r="H3386" i="32"/>
  <c r="H3387" i="32"/>
  <c r="H3388" i="32"/>
  <c r="H3389" i="32" s="1"/>
  <c r="H3390" i="32"/>
  <c r="H3391" i="32"/>
  <c r="H3392" i="32"/>
  <c r="H3393" i="32"/>
  <c r="H3394" i="32" s="1"/>
  <c r="H3395" i="32" s="1"/>
  <c r="H3396" i="32" s="1"/>
  <c r="H3397" i="32"/>
  <c r="H3398" i="32"/>
  <c r="H3399" i="32"/>
  <c r="H3400" i="32"/>
  <c r="H3401" i="32"/>
  <c r="H3402" i="32"/>
  <c r="H3403" i="32" s="1"/>
  <c r="H3404" i="32"/>
  <c r="H3405" i="32"/>
  <c r="H3406" i="32"/>
  <c r="H3407" i="32"/>
  <c r="H3408" i="32"/>
  <c r="H3409" i="32" s="1"/>
  <c r="H3410" i="32" s="1"/>
  <c r="H3411" i="32"/>
  <c r="H3412" i="32"/>
  <c r="H3413" i="32"/>
  <c r="H3414" i="32"/>
  <c r="H3415" i="32"/>
  <c r="H3416" i="32"/>
  <c r="H3417" i="32" s="1"/>
  <c r="H3418" i="32"/>
  <c r="H3419" i="32"/>
  <c r="H3420" i="32"/>
  <c r="H3421" i="32"/>
  <c r="H3422" i="32"/>
  <c r="H3423" i="32"/>
  <c r="H3424" i="32" s="1"/>
  <c r="H3425" i="32"/>
  <c r="H3426" i="32"/>
  <c r="H3427" i="32"/>
  <c r="H3428" i="32"/>
  <c r="H3429" i="32"/>
  <c r="H3430" i="32"/>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c r="H3481" i="32" s="1"/>
  <c r="H3482" i="32"/>
  <c r="H3483" i="32"/>
  <c r="H3484" i="32"/>
  <c r="H3485" i="32"/>
  <c r="H3486" i="32" s="1"/>
  <c r="H3487" i="32" s="1"/>
  <c r="H3488" i="32"/>
  <c r="H3489" i="32"/>
  <c r="H3490" i="32"/>
  <c r="H3491" i="32"/>
  <c r="H3492" i="32"/>
  <c r="H3493" i="32"/>
  <c r="H3494" i="32"/>
  <c r="H3495" i="32"/>
  <c r="H3496" i="32"/>
  <c r="H3497" i="32"/>
  <c r="H3498" i="32"/>
  <c r="H3499" i="32"/>
  <c r="H3500" i="32"/>
  <c r="H3501" i="32" s="1"/>
  <c r="H3502" i="32"/>
  <c r="H3503" i="32"/>
  <c r="H3504" i="32"/>
  <c r="H3505" i="32"/>
  <c r="H3506" i="32"/>
  <c r="H3507" i="32"/>
  <c r="H3508" i="32" s="1"/>
  <c r="H3509" i="32"/>
  <c r="H3510" i="32"/>
  <c r="H3511" i="32"/>
  <c r="H3512" i="32"/>
  <c r="H3513" i="32"/>
  <c r="H3514" i="32"/>
  <c r="H3515" i="32" s="1"/>
  <c r="H3516" i="32"/>
  <c r="H3517" i="32"/>
  <c r="H3518" i="32"/>
  <c r="H3519" i="32"/>
  <c r="H3520" i="32"/>
  <c r="H3521" i="32" s="1"/>
  <c r="H3522" i="32" s="1"/>
  <c r="H3523" i="32"/>
  <c r="H3524" i="32"/>
  <c r="H3525" i="32"/>
  <c r="H3526" i="32"/>
  <c r="H3527" i="32"/>
  <c r="H3528" i="32"/>
  <c r="H3529" i="32" s="1"/>
  <c r="H3530" i="32"/>
  <c r="H3531" i="32"/>
  <c r="H3532" i="32"/>
  <c r="H3533" i="32"/>
  <c r="H3534" i="32"/>
  <c r="H3535" i="32"/>
  <c r="H3536" i="32" s="1"/>
  <c r="H3537" i="32"/>
  <c r="H3538" i="32"/>
  <c r="H3539" i="32"/>
  <c r="H3540" i="32"/>
  <c r="H3541" i="32"/>
  <c r="H3542" i="32"/>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c r="H3602" i="32"/>
  <c r="H3603" i="32"/>
  <c r="H3604" i="32"/>
  <c r="H3605" i="32"/>
  <c r="H3606" i="32"/>
  <c r="H3607" i="32"/>
  <c r="H3608" i="32"/>
  <c r="H3609" i="32"/>
  <c r="H3610" i="32"/>
  <c r="H3611" i="32"/>
  <c r="H3612" i="32"/>
  <c r="H3613" i="32" s="1"/>
  <c r="H3614" i="32"/>
  <c r="H3615" i="32"/>
  <c r="H3616" i="32"/>
  <c r="H3617" i="32"/>
  <c r="H3618" i="32"/>
  <c r="H3619" i="32"/>
  <c r="H3620" i="32" s="1"/>
  <c r="H3621" i="32"/>
  <c r="H3622" i="32"/>
  <c r="H3623" i="32"/>
  <c r="H3624" i="32"/>
  <c r="H3625" i="32"/>
  <c r="H3626" i="32"/>
  <c r="H3627" i="32" s="1"/>
  <c r="H3628" i="32"/>
  <c r="H3629" i="32"/>
  <c r="H3630" i="32"/>
  <c r="H3631" i="32"/>
  <c r="H3632" i="32"/>
  <c r="H3633" i="32"/>
  <c r="H3634" i="32" s="1"/>
  <c r="H3635" i="32"/>
  <c r="H3636" i="32"/>
  <c r="H3637" i="32"/>
  <c r="H3638" i="32"/>
  <c r="H3639" i="32"/>
  <c r="H3640" i="32"/>
  <c r="H3641" i="32" s="1"/>
  <c r="H3642" i="32"/>
  <c r="H3643" i="32"/>
  <c r="H3644" i="32"/>
  <c r="H3645" i="32"/>
  <c r="H3646" i="32"/>
  <c r="H3647" i="32"/>
  <c r="H3648" i="32" s="1"/>
  <c r="H3649" i="32"/>
  <c r="H3650" i="32"/>
  <c r="H3651" i="32"/>
  <c r="H3652" i="32"/>
  <c r="H3653" i="32"/>
  <c r="H3654" i="32"/>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c r="H3705" i="32"/>
  <c r="H3706" i="32"/>
  <c r="H3707" i="32"/>
  <c r="H3708" i="32"/>
  <c r="H3709" i="32"/>
  <c r="H3710" i="32" s="1"/>
  <c r="H3711" i="32" s="1"/>
  <c r="H3712" i="32" s="1"/>
  <c r="H3713" i="32"/>
  <c r="H3714" i="32"/>
  <c r="H3715" i="32"/>
  <c r="H3716" i="32"/>
  <c r="H3717" i="32"/>
  <c r="H3718" i="32"/>
  <c r="H3719" i="32"/>
  <c r="H3720" i="32"/>
  <c r="H3721" i="32"/>
  <c r="H3722" i="32"/>
  <c r="H3723" i="32"/>
  <c r="H3724" i="32"/>
  <c r="H3725" i="32" s="1"/>
  <c r="H3726" i="32"/>
  <c r="H3727" i="32"/>
  <c r="H3728" i="32"/>
  <c r="H3729" i="32"/>
  <c r="H3730" i="32"/>
  <c r="H3731" i="32"/>
  <c r="H3732" i="32" s="1"/>
  <c r="H3733" i="32"/>
  <c r="H3734" i="32"/>
  <c r="H3735" i="32"/>
  <c r="H3736" i="32"/>
  <c r="H3737" i="32"/>
  <c r="H3738" i="32"/>
  <c r="H3739" i="32" s="1"/>
  <c r="H3740" i="32"/>
  <c r="H3741" i="32"/>
  <c r="H3742" i="32"/>
  <c r="H3743" i="32"/>
  <c r="H3744" i="32"/>
  <c r="H3745" i="32"/>
  <c r="H3746" i="32" s="1"/>
  <c r="H3747" i="32"/>
  <c r="H3748" i="32"/>
  <c r="H3749" i="32"/>
  <c r="H3750" i="32"/>
  <c r="H3751" i="32" s="1"/>
  <c r="H3752" i="32" s="1"/>
  <c r="H3753" i="32" s="1"/>
  <c r="H3754" i="32"/>
  <c r="H3755" i="32"/>
  <c r="H3756" i="32"/>
  <c r="H3757" i="32"/>
  <c r="H3758" i="32"/>
  <c r="H3759" i="32"/>
  <c r="H3760" i="32" s="1"/>
  <c r="H3761" i="32"/>
  <c r="H3762" i="32"/>
  <c r="H3763" i="32"/>
  <c r="H3764" i="32"/>
  <c r="H3765" i="32"/>
  <c r="H3766" i="32"/>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c r="H3823" i="32"/>
  <c r="H3824" i="32"/>
  <c r="H3825" i="32"/>
  <c r="H3826" i="32"/>
  <c r="H3827" i="32"/>
  <c r="H3828" i="32"/>
  <c r="H3829" i="32"/>
  <c r="H3830" i="32"/>
  <c r="H3831" i="32"/>
  <c r="H3832" i="32"/>
  <c r="H3833" i="32"/>
  <c r="H3834" i="32"/>
  <c r="H3835" i="32"/>
  <c r="H3836" i="32"/>
  <c r="H3837" i="32" s="1"/>
  <c r="H3838" i="32"/>
  <c r="H3839" i="32"/>
  <c r="H3840" i="32"/>
  <c r="H3841" i="32"/>
  <c r="H3842" i="32"/>
  <c r="H3843" i="32"/>
  <c r="H3844" i="32" s="1"/>
  <c r="H3845" i="32"/>
  <c r="H3846" i="32"/>
  <c r="H3847" i="32"/>
  <c r="H3848" i="32"/>
  <c r="H3849" i="32"/>
  <c r="H3850" i="32"/>
  <c r="H3851" i="32" s="1"/>
  <c r="H3852" i="32"/>
  <c r="H3853" i="32"/>
  <c r="H3854" i="32"/>
  <c r="H3855" i="32"/>
  <c r="H3856" i="32"/>
  <c r="H3857" i="32"/>
  <c r="H3858" i="32" s="1"/>
  <c r="H3859" i="32"/>
  <c r="H3860" i="32"/>
  <c r="H3861" i="32"/>
  <c r="H3862" i="32"/>
  <c r="H3863" i="32"/>
  <c r="H3864" i="32"/>
  <c r="H3865" i="32" s="1"/>
  <c r="H3866" i="32"/>
  <c r="H3867" i="32"/>
  <c r="H3868" i="32"/>
  <c r="H3869" i="32"/>
  <c r="H3870" i="32"/>
  <c r="H3871" i="32"/>
  <c r="H3872" i="32" s="1"/>
  <c r="H3873" i="32"/>
  <c r="H3874" i="32"/>
  <c r="H3875" i="32"/>
  <c r="H3876" i="32"/>
  <c r="H3877" i="32"/>
  <c r="H3878" i="32"/>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c r="H3935" i="32"/>
  <c r="H3936" i="32"/>
  <c r="H3937" i="32"/>
  <c r="H3938" i="32"/>
  <c r="H3939" i="32"/>
  <c r="H3940" i="32"/>
  <c r="H3941" i="32"/>
  <c r="H3942" i="32"/>
  <c r="H3943" i="32" s="1"/>
  <c r="H3944" i="32"/>
  <c r="H3945" i="32"/>
  <c r="H3946" i="32"/>
  <c r="H3947" i="32"/>
  <c r="H3948" i="32"/>
  <c r="H3949" i="32" s="1"/>
  <c r="H3950" i="32"/>
  <c r="H3951" i="32"/>
  <c r="H3952" i="32"/>
  <c r="H3953" i="32"/>
  <c r="H3954" i="32"/>
  <c r="H3955" i="32"/>
  <c r="H3956" i="32" s="1"/>
  <c r="H3957" i="32" s="1"/>
  <c r="H3958" i="32"/>
  <c r="H3959" i="32"/>
  <c r="H3960" i="32"/>
  <c r="H3961" i="32"/>
  <c r="H3962" i="32"/>
  <c r="H3963" i="32" s="1"/>
  <c r="H3964" i="32"/>
  <c r="H3965" i="32"/>
  <c r="H3966" i="32"/>
  <c r="H3967" i="32"/>
  <c r="H3968" i="32"/>
  <c r="H3969" i="32"/>
  <c r="H3970" i="32" s="1"/>
  <c r="H3971" i="32"/>
  <c r="H3972" i="32" s="1"/>
  <c r="H3973" i="32"/>
  <c r="H3974" i="32"/>
  <c r="H3975" i="32"/>
  <c r="H3976" i="32"/>
  <c r="H3977" i="32" s="1"/>
  <c r="H3978" i="32"/>
  <c r="H3979" i="32"/>
  <c r="H3980" i="32"/>
  <c r="H3981" i="32"/>
  <c r="H3982" i="32"/>
  <c r="H3983" i="32"/>
  <c r="H3984" i="32" s="1"/>
  <c r="H3985" i="32"/>
  <c r="H3986" i="32"/>
  <c r="H3987" i="32"/>
  <c r="H3988" i="32" s="1"/>
  <c r="H3989" i="32"/>
  <c r="H3990" i="32"/>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c r="H4047" i="32"/>
  <c r="H4048" i="32"/>
  <c r="H4049" i="32"/>
  <c r="H4050" i="32"/>
  <c r="H4051" i="32"/>
  <c r="H4052" i="32"/>
  <c r="H4053" i="32"/>
  <c r="H4054" i="32"/>
  <c r="H4055" i="32"/>
  <c r="H4056" i="32"/>
  <c r="H4057" i="32"/>
  <c r="H4058" i="32"/>
  <c r="H4059" i="32"/>
  <c r="H4060" i="32"/>
  <c r="H4061" i="32" s="1"/>
  <c r="H4062" i="32"/>
  <c r="H4063" i="32"/>
  <c r="H4064" i="32"/>
  <c r="H4065" i="32"/>
  <c r="H4066" i="32"/>
  <c r="H4067" i="32"/>
  <c r="H4068" i="32" s="1"/>
  <c r="H4069" i="32" s="1"/>
  <c r="H4070" i="32"/>
  <c r="H4071" i="32"/>
  <c r="H4072" i="32"/>
  <c r="H4073" i="32"/>
  <c r="H4074" i="32"/>
  <c r="H4075" i="32" s="1"/>
  <c r="H4076" i="32" s="1"/>
  <c r="H4077" i="32"/>
  <c r="H4078" i="32"/>
  <c r="H4079" i="32"/>
  <c r="H4080" i="32"/>
  <c r="H4081" i="32"/>
  <c r="H4082" i="32" s="1"/>
  <c r="H4083" i="32"/>
  <c r="H4084" i="32"/>
  <c r="H4085" i="32"/>
  <c r="H4086" i="32"/>
  <c r="H4087" i="32"/>
  <c r="H4088" i="32"/>
  <c r="H4089" i="32" s="1"/>
  <c r="H4090" i="32"/>
  <c r="H4091" i="32"/>
  <c r="H4092" i="32"/>
  <c r="H4093" i="32"/>
  <c r="H4094" i="32"/>
  <c r="H4095" i="32"/>
  <c r="H4096" i="32" s="1"/>
  <c r="H4097" i="32"/>
  <c r="H4098" i="32"/>
  <c r="H4099" i="32"/>
  <c r="H4100" i="32"/>
  <c r="H4101" i="32"/>
  <c r="H4102" i="32"/>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c r="H4159" i="32"/>
  <c r="H4160" i="32"/>
  <c r="H4161" i="32"/>
  <c r="H4162" i="32"/>
  <c r="H4163" i="32"/>
  <c r="H4164" i="32"/>
  <c r="H4165" i="32"/>
  <c r="H4166" i="32"/>
  <c r="H4167" i="32"/>
  <c r="H4168" i="32"/>
  <c r="H4169" i="32"/>
  <c r="H4170" i="32"/>
  <c r="H4171" i="32"/>
  <c r="H4172" i="32"/>
  <c r="H4173" i="32" s="1"/>
  <c r="H4174" i="32" s="1"/>
  <c r="H4175" i="32"/>
  <c r="H4176" i="32"/>
  <c r="H4177" i="32"/>
  <c r="H4178" i="32"/>
  <c r="H4179" i="32"/>
  <c r="H4180" i="32" s="1"/>
  <c r="H4181" i="32"/>
  <c r="H4182" i="32"/>
  <c r="H4183" i="32"/>
  <c r="H4184" i="32"/>
  <c r="H4185" i="32"/>
  <c r="H4186" i="32"/>
  <c r="H4187" i="32" s="1"/>
  <c r="H4188" i="32"/>
  <c r="H4189" i="32"/>
  <c r="H4190" i="32"/>
  <c r="H4191" i="32"/>
  <c r="H4192" i="32"/>
  <c r="H4193" i="32"/>
  <c r="H4194" i="32" s="1"/>
  <c r="H4195" i="32"/>
  <c r="H4196" i="32"/>
  <c r="H4197" i="32"/>
  <c r="H4198" i="32"/>
  <c r="H4199" i="32"/>
  <c r="H4200" i="32"/>
  <c r="H4201" i="32" s="1"/>
  <c r="H4202" i="32"/>
  <c r="H4203" i="32"/>
  <c r="H4204" i="32"/>
  <c r="H4205" i="32"/>
  <c r="H4206" i="32"/>
  <c r="H4207" i="32"/>
  <c r="H4208" i="32" s="1"/>
  <c r="H4209" i="32"/>
  <c r="H4210" i="32"/>
  <c r="H4211" i="32"/>
  <c r="H4212" i="32"/>
  <c r="H4213" i="32"/>
  <c r="H4214" i="32"/>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c r="H4265" i="32"/>
  <c r="H4266" i="32"/>
  <c r="H4267" i="32"/>
  <c r="H4268" i="32"/>
  <c r="H4269" i="32"/>
  <c r="H4270" i="32" s="1"/>
  <c r="H4271" i="32" s="1"/>
  <c r="H4272" i="32" s="1"/>
  <c r="H4273" i="32"/>
  <c r="H4274" i="32"/>
  <c r="H4275" i="32"/>
  <c r="H4276" i="32"/>
  <c r="H4277" i="32"/>
  <c r="H4278" i="32"/>
  <c r="H4279" i="32"/>
  <c r="H4280" i="32"/>
  <c r="H4281" i="32"/>
  <c r="H4282" i="32"/>
  <c r="H4283" i="32"/>
  <c r="H4284" i="32"/>
  <c r="H4285" i="32" s="1"/>
  <c r="H4286" i="32"/>
  <c r="H4287" i="32"/>
  <c r="H4288" i="32"/>
  <c r="H4289" i="32"/>
  <c r="H4290" i="32"/>
  <c r="H4291" i="32"/>
  <c r="H4292" i="32" s="1"/>
  <c r="H4293" i="32"/>
  <c r="H4294" i="32"/>
  <c r="H4295" i="32"/>
  <c r="H4296" i="32"/>
  <c r="H4297" i="32"/>
  <c r="H4298" i="32"/>
  <c r="H4299" i="32" s="1"/>
  <c r="H4300" i="32"/>
  <c r="H4301" i="32"/>
  <c r="H4302" i="32"/>
  <c r="H4303" i="32"/>
  <c r="H4304" i="32"/>
  <c r="H4305" i="32"/>
  <c r="H4306" i="32" s="1"/>
  <c r="H4307" i="32" s="1"/>
  <c r="H4308" i="32"/>
  <c r="H4309" i="32"/>
  <c r="H4310" i="32"/>
  <c r="H4311" i="32"/>
  <c r="H4312" i="32"/>
  <c r="H4313" i="32" s="1"/>
  <c r="H4314" i="32"/>
  <c r="H4315" i="32"/>
  <c r="H4316" i="32"/>
  <c r="H4317" i="32"/>
  <c r="H4318" i="32"/>
  <c r="H4319" i="32"/>
  <c r="H4320" i="32" s="1"/>
  <c r="H4321" i="32" s="1"/>
  <c r="H4322" i="32"/>
  <c r="H4323" i="32"/>
  <c r="H4324" i="32"/>
  <c r="H4325" i="32"/>
  <c r="H4326" i="32"/>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c r="H4390" i="32"/>
  <c r="H4391" i="32"/>
  <c r="H4392" i="32"/>
  <c r="H4393" i="32"/>
  <c r="H4394" i="32"/>
  <c r="H4395" i="32"/>
  <c r="H4396" i="32"/>
  <c r="H4397" i="32" s="1"/>
  <c r="H4398" i="32"/>
  <c r="H4399" i="32"/>
  <c r="H4400" i="32"/>
  <c r="H4401" i="32"/>
  <c r="H4402" i="32"/>
  <c r="H4403" i="32"/>
  <c r="H4404" i="32" s="1"/>
  <c r="H4405" i="32"/>
  <c r="H4406" i="32"/>
  <c r="H4407" i="32"/>
  <c r="H4408" i="32"/>
  <c r="H4409" i="32"/>
  <c r="H4410" i="32"/>
  <c r="H4411" i="32" s="1"/>
  <c r="H4412" i="32"/>
  <c r="H4413" i="32"/>
  <c r="H4414" i="32"/>
  <c r="H4415" i="32"/>
  <c r="H4416" i="32"/>
  <c r="H4417" i="32"/>
  <c r="H4418" i="32" s="1"/>
  <c r="H4419" i="32"/>
  <c r="H4420" i="32"/>
  <c r="H4421" i="32"/>
  <c r="H4422" i="32"/>
  <c r="H4423" i="32"/>
  <c r="H4424" i="32"/>
  <c r="H4425" i="32" s="1"/>
  <c r="H4426" i="32"/>
  <c r="H4427" i="32"/>
  <c r="H4428" i="32"/>
  <c r="H4429" i="32"/>
  <c r="H4430" i="32"/>
  <c r="H4431" i="32"/>
  <c r="H4432" i="32" s="1"/>
  <c r="H4433" i="32"/>
  <c r="H4434" i="32" s="1"/>
  <c r="H4435" i="32"/>
  <c r="H4436" i="32"/>
  <c r="H4437" i="32"/>
  <c r="H4438" i="32"/>
  <c r="H4439" i="32" s="1"/>
  <c r="H4440" i="32"/>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c r="H4502" i="32"/>
  <c r="H4503" i="32"/>
  <c r="H4504" i="32"/>
  <c r="H4505" i="32"/>
  <c r="H4506" i="32"/>
  <c r="H4507" i="32"/>
  <c r="H4508" i="32"/>
  <c r="H4509" i="32" s="1"/>
  <c r="H4510" i="32"/>
  <c r="H4511" i="32"/>
  <c r="H4512" i="32"/>
  <c r="H4513" i="32"/>
  <c r="H4514" i="32"/>
  <c r="H4515" i="32"/>
  <c r="H4516" i="32" s="1"/>
  <c r="H4517" i="32"/>
  <c r="H4518" i="32"/>
  <c r="H4519" i="32"/>
  <c r="H4520" i="32"/>
  <c r="H4521" i="32"/>
  <c r="H4522" i="32"/>
  <c r="H4523" i="32" s="1"/>
  <c r="H4524" i="32"/>
  <c r="H4525" i="32"/>
  <c r="H4526" i="32"/>
  <c r="H4527" i="32"/>
  <c r="H4528" i="32"/>
  <c r="H4529" i="32"/>
  <c r="H4530" i="32" s="1"/>
  <c r="H4531" i="32"/>
  <c r="H4532" i="32"/>
  <c r="H4533" i="32"/>
  <c r="H4534" i="32"/>
  <c r="H4535" i="32"/>
  <c r="H4536" i="32"/>
  <c r="H4537" i="32" s="1"/>
  <c r="H4538" i="32" s="1"/>
  <c r="H4539" i="32"/>
  <c r="H4540" i="32"/>
  <c r="H4541" i="32"/>
  <c r="H4542" i="32"/>
  <c r="H4543" i="32"/>
  <c r="H4544" i="32" s="1"/>
  <c r="H4545" i="32"/>
  <c r="H4546" i="32"/>
  <c r="H4547" i="32"/>
  <c r="H4548" i="32"/>
  <c r="H4549" i="32"/>
  <c r="H4550" i="32"/>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c r="H4573" i="32"/>
  <c r="H4574" i="32"/>
  <c r="H4575" i="32"/>
  <c r="H4576" i="32" s="1"/>
  <c r="H4577" i="32"/>
  <c r="H4578" i="32" s="1"/>
  <c r="H4579" i="32" s="1"/>
  <c r="H4580" i="32"/>
  <c r="H4581" i="32"/>
  <c r="H4582" i="32"/>
  <c r="H4583" i="32"/>
  <c r="H4584" i="32"/>
  <c r="H4585" i="32" s="1"/>
  <c r="H4586" i="32"/>
  <c r="H4587" i="32"/>
  <c r="H4588" i="32"/>
  <c r="H4589" i="32"/>
  <c r="H4590" i="32"/>
  <c r="H4591" i="32"/>
  <c r="H4592" i="32" s="1"/>
  <c r="H4593" i="32"/>
  <c r="H4594" i="32"/>
  <c r="H4595" i="32"/>
  <c r="H4596" i="32"/>
  <c r="H4597" i="32"/>
  <c r="H4598" i="32"/>
  <c r="H4599" i="32" s="1"/>
  <c r="H4600" i="32"/>
  <c r="H4601" i="32"/>
  <c r="H4602" i="32"/>
  <c r="H4603" i="32"/>
  <c r="H4604" i="32"/>
  <c r="H4605" i="32"/>
  <c r="H4606" i="32" s="1"/>
  <c r="H4607" i="32" s="1"/>
  <c r="H4608" i="32"/>
  <c r="H4609" i="32"/>
  <c r="H4610" i="32"/>
  <c r="H4611" i="32"/>
  <c r="H4612" i="32"/>
  <c r="H4613" i="32"/>
  <c r="H4614" i="32" s="1"/>
  <c r="H4615" i="32"/>
  <c r="H4616" i="32"/>
  <c r="H4617" i="32"/>
  <c r="H4618" i="32"/>
  <c r="H4619" i="32"/>
  <c r="H4620" i="32"/>
  <c r="H4621" i="32" s="1"/>
  <c r="H4622" i="32"/>
  <c r="H4623" i="32"/>
  <c r="H4624" i="32"/>
  <c r="H4625" i="32"/>
  <c r="H4626" i="32"/>
  <c r="H4627" i="32"/>
  <c r="H4628" i="32" s="1"/>
  <c r="H4629" i="32"/>
  <c r="H4630" i="32"/>
  <c r="H4631" i="32"/>
  <c r="H4632" i="32"/>
  <c r="H4633" i="32"/>
  <c r="H4634" i="32"/>
  <c r="H4635" i="32" s="1"/>
  <c r="H4636" i="32" s="1"/>
  <c r="H4637" i="32"/>
  <c r="H4638" i="32"/>
  <c r="H4639" i="32"/>
  <c r="H4640" i="32"/>
  <c r="H4641" i="32" s="1"/>
  <c r="H4642" i="32" s="1"/>
  <c r="H4643" i="32"/>
  <c r="H4644" i="32"/>
  <c r="H4645" i="32"/>
  <c r="H4646" i="32"/>
  <c r="H4647" i="32"/>
  <c r="H4648" i="32"/>
  <c r="H4649" i="32" s="1"/>
  <c r="H4650" i="32"/>
  <c r="H4651" i="32"/>
  <c r="H4652" i="32"/>
  <c r="H4653" i="32"/>
  <c r="H4654" i="32"/>
  <c r="H4655" i="32"/>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c r="H4678" i="32"/>
  <c r="H4679" i="32"/>
  <c r="H4680" i="32"/>
  <c r="H4681" i="32"/>
  <c r="H4682" i="32"/>
  <c r="H4683" i="32"/>
  <c r="H4684" i="32"/>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c r="H4707" i="32"/>
  <c r="H4708" i="32"/>
  <c r="H4709" i="32"/>
  <c r="H4710" i="32"/>
  <c r="H4711" i="32"/>
  <c r="H4712" i="32"/>
  <c r="H4713" i="32"/>
  <c r="H4714" i="32"/>
  <c r="H4715" i="32"/>
  <c r="H4716" i="32"/>
  <c r="H4717" i="32"/>
  <c r="H4718" i="32"/>
  <c r="H4719" i="32"/>
  <c r="H4720" i="32"/>
  <c r="H4721" i="32"/>
  <c r="H4722" i="32"/>
  <c r="H4723" i="32" s="1"/>
  <c r="H4724" i="32"/>
  <c r="H4725" i="32"/>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c r="H4751" i="32"/>
  <c r="H4752" i="32"/>
  <c r="H4753" i="32"/>
  <c r="H4754" i="32"/>
  <c r="H4755" i="32"/>
  <c r="H4756" i="32"/>
  <c r="H4757" i="32"/>
  <c r="H4758" i="32"/>
  <c r="H4759" i="32"/>
  <c r="H4760" i="32"/>
  <c r="H4761" i="32" s="1"/>
  <c r="H4762" i="32"/>
  <c r="H4763" i="32"/>
  <c r="H4764" i="32"/>
  <c r="H4765" i="32"/>
  <c r="H4766" i="32"/>
  <c r="H4767" i="32"/>
  <c r="H4768" i="32" s="1"/>
  <c r="H4769" i="32"/>
  <c r="H4770" i="32"/>
  <c r="H4771" i="32"/>
  <c r="H4772" i="32"/>
  <c r="H4773" i="32"/>
  <c r="H4774" i="32" s="1"/>
  <c r="H4775" i="32" s="1"/>
  <c r="H4776" i="32"/>
  <c r="H4777" i="32"/>
  <c r="H4778" i="32"/>
  <c r="H4779" i="32"/>
  <c r="H4780" i="32"/>
  <c r="H4781" i="32"/>
  <c r="H4782" i="32"/>
  <c r="H4783" i="32"/>
  <c r="H4784" i="32"/>
  <c r="H4785" i="32"/>
  <c r="H4786" i="32"/>
  <c r="H4787" i="32"/>
  <c r="H4788" i="32" s="1"/>
  <c r="H4789" i="32" s="1"/>
  <c r="H4790" i="32"/>
  <c r="H4791" i="32"/>
  <c r="H4792" i="32"/>
  <c r="H4793" i="32"/>
  <c r="H4794" i="32"/>
  <c r="H4795" i="32"/>
  <c r="H4796" i="32" s="1"/>
  <c r="H4797" i="32"/>
  <c r="H4798" i="32"/>
  <c r="H4799" i="32"/>
  <c r="H4800" i="32"/>
  <c r="H4801" i="32"/>
  <c r="H4802" i="32"/>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c r="H4824" i="32"/>
  <c r="H4825" i="32"/>
  <c r="H4826" i="32"/>
  <c r="H4827" i="32"/>
  <c r="H4828" i="32"/>
  <c r="H4829" i="32"/>
  <c r="H4830" i="32"/>
  <c r="H4831" i="32"/>
  <c r="H4832" i="32"/>
  <c r="H4833" i="32"/>
  <c r="H4834" i="32"/>
  <c r="H4835" i="32"/>
  <c r="H4836" i="32"/>
  <c r="H4837" i="32"/>
  <c r="H4838" i="32" s="1"/>
  <c r="H4839" i="32"/>
  <c r="H4840" i="32"/>
  <c r="H4841" i="32"/>
  <c r="H4842" i="32"/>
  <c r="H4843" i="32"/>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c r="H4866" i="32"/>
  <c r="H4867" i="32"/>
  <c r="H4868" i="32"/>
  <c r="H4869" i="32"/>
  <c r="H4870" i="32"/>
  <c r="H4871" i="32"/>
  <c r="H4872" i="32"/>
  <c r="H4873" i="32" s="1"/>
  <c r="H4874" i="32"/>
  <c r="H4875" i="32"/>
  <c r="H4876" i="32"/>
  <c r="H4877" i="32"/>
  <c r="H4878" i="32"/>
  <c r="H4879" i="32"/>
  <c r="H4880" i="32" s="1"/>
  <c r="H4881" i="32"/>
  <c r="H4882" i="32"/>
  <c r="H4883" i="32"/>
  <c r="H4884" i="32"/>
  <c r="H4885" i="32"/>
  <c r="H4886" i="32" s="1"/>
  <c r="H4887" i="32" s="1"/>
  <c r="H4888" i="32"/>
  <c r="H4889" i="32"/>
  <c r="H4890" i="32"/>
  <c r="H4891" i="32"/>
  <c r="H4892" i="32"/>
  <c r="H4893" i="32"/>
  <c r="H4894" i="32"/>
  <c r="H4895" i="32"/>
  <c r="H4896" i="32"/>
  <c r="H4897" i="32"/>
  <c r="H4898" i="32"/>
  <c r="H4899" i="32"/>
  <c r="H4900" i="32" s="1"/>
  <c r="H4901" i="32" s="1"/>
  <c r="H4902" i="32" s="1"/>
  <c r="H4903" i="32"/>
  <c r="H4904" i="32"/>
  <c r="H4905" i="32"/>
  <c r="H4906" i="32"/>
  <c r="H4907" i="32"/>
  <c r="H4908" i="32" s="1"/>
  <c r="H4909" i="32"/>
  <c r="H4910" i="32"/>
  <c r="H4911" i="32"/>
  <c r="H4912" i="32"/>
  <c r="H4913" i="32"/>
  <c r="H4914" i="32"/>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c r="H4936" i="32"/>
  <c r="H4937" i="32"/>
  <c r="H4938" i="32"/>
  <c r="H4939" i="32"/>
  <c r="H4940" i="32"/>
  <c r="H4941" i="32"/>
  <c r="H4942" i="32"/>
  <c r="H4943" i="32"/>
  <c r="H4944" i="32"/>
  <c r="H4945" i="32"/>
  <c r="H4946" i="32"/>
  <c r="H4947" i="32"/>
  <c r="H4948" i="32"/>
  <c r="H4949" i="32"/>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c r="H4978" i="32"/>
  <c r="H4979" i="32"/>
  <c r="H4980" i="32"/>
  <c r="H4981" i="32"/>
  <c r="H4982" i="32"/>
  <c r="H4983" i="32"/>
  <c r="H4984" i="32"/>
  <c r="H4985" i="32" s="1"/>
  <c r="H4986" i="32"/>
  <c r="H4987" i="32"/>
  <c r="H4988" i="32"/>
  <c r="H4989" i="32"/>
  <c r="H4990" i="32"/>
  <c r="H4991" i="32"/>
  <c r="H4992" i="32" s="1"/>
  <c r="H4993" i="32"/>
  <c r="H4994" i="32"/>
  <c r="H4995" i="32"/>
  <c r="H4996" i="32"/>
  <c r="H4997" i="32"/>
  <c r="H4998" i="32" s="1"/>
  <c r="H4999" i="32" s="1"/>
  <c r="H5000" i="32" s="1"/>
  <c r="H5001" i="32"/>
  <c r="H5002" i="32"/>
  <c r="H5003" i="32"/>
  <c r="H5004" i="32"/>
  <c r="H5005" i="32"/>
  <c r="H5006" i="32"/>
  <c r="H5007" i="32"/>
  <c r="H5008" i="32"/>
  <c r="H5009" i="32"/>
  <c r="H5010" i="32"/>
  <c r="H5011" i="32"/>
  <c r="H5012" i="32" s="1"/>
  <c r="H5013" i="32" s="1"/>
  <c r="H5014" i="32"/>
  <c r="H5015" i="32"/>
  <c r="H5016" i="32"/>
  <c r="H5017" i="32"/>
  <c r="H5018" i="32"/>
  <c r="H5019" i="32"/>
  <c r="H5020" i="32" s="1"/>
  <c r="H5021" i="32"/>
  <c r="H5022" i="32"/>
  <c r="H5023" i="32"/>
  <c r="H5024" i="32"/>
  <c r="H5025" i="32"/>
  <c r="H5026" i="32"/>
  <c r="H5027" i="32" s="1"/>
  <c r="H5028" i="32"/>
  <c r="H5029" i="32"/>
  <c r="H5030" i="32"/>
  <c r="H5031" i="32"/>
  <c r="H5032" i="32"/>
  <c r="H5033" i="32" s="1"/>
  <c r="H5034" i="32" s="1"/>
  <c r="H5035" i="32"/>
  <c r="H5036" i="32"/>
  <c r="H5037" i="32"/>
  <c r="H5038" i="32"/>
  <c r="H5039" i="32"/>
  <c r="H5040" i="32" s="1"/>
  <c r="H5041" i="32" s="1"/>
  <c r="H5042" i="32"/>
  <c r="H5043" i="32"/>
  <c r="H5044" i="32"/>
  <c r="H5045" i="32"/>
  <c r="H5046" i="32"/>
  <c r="H5047" i="32"/>
  <c r="H5048" i="32"/>
  <c r="H5049" i="32"/>
  <c r="H5050" i="32"/>
  <c r="H5051" i="32"/>
  <c r="H5052" i="32"/>
  <c r="H5053" i="32"/>
  <c r="H5054" i="32"/>
  <c r="H5055" i="32"/>
  <c r="H5056" i="32"/>
  <c r="H5057" i="32"/>
  <c r="H5058" i="32"/>
  <c r="H5059" i="32"/>
  <c r="H5060" i="32"/>
  <c r="H5061" i="32"/>
  <c r="H5062" i="32" s="1"/>
  <c r="H5063" i="32"/>
  <c r="H5064" i="32"/>
  <c r="H5065" i="32"/>
  <c r="H5066" i="32"/>
  <c r="H5067" i="32"/>
  <c r="H5068" i="32" s="1"/>
  <c r="H5069" i="32" s="1"/>
  <c r="H5070" i="32"/>
  <c r="H5071" i="32"/>
  <c r="H5072" i="32"/>
  <c r="H5073" i="32"/>
  <c r="H5074" i="32"/>
  <c r="H5075" i="32" s="1"/>
  <c r="H5076" i="32" s="1"/>
  <c r="H5077" i="32"/>
  <c r="H5078" i="32"/>
  <c r="H5079" i="32"/>
  <c r="H5080" i="32"/>
  <c r="H5081" i="32"/>
  <c r="H5082" i="32" s="1"/>
  <c r="H5083" i="32" s="1"/>
  <c r="H5084" i="32"/>
  <c r="H5085" i="32"/>
  <c r="H5086" i="32"/>
  <c r="H5087" i="32"/>
  <c r="H5088" i="32"/>
  <c r="H5089" i="32"/>
  <c r="H5090" i="32"/>
  <c r="H5091" i="32"/>
  <c r="H5092" i="32"/>
  <c r="H5093" i="32"/>
  <c r="H5094" i="32"/>
  <c r="H5095" i="32"/>
  <c r="H5096" i="32"/>
  <c r="H5097" i="32" s="1"/>
  <c r="H5098" i="32"/>
  <c r="H5099" i="32"/>
  <c r="H5100" i="32"/>
  <c r="H5101" i="32"/>
  <c r="H5102" i="32"/>
  <c r="H5103" i="32"/>
  <c r="H5104" i="32" s="1"/>
  <c r="H5105" i="32"/>
  <c r="H5106" i="32"/>
  <c r="H5107" i="32"/>
  <c r="H5108" i="32"/>
  <c r="H5109" i="32"/>
  <c r="H5110" i="32" s="1"/>
  <c r="H5111" i="32" s="1"/>
  <c r="H5112" i="32"/>
  <c r="H5113" i="32"/>
  <c r="H5114" i="32"/>
  <c r="H5115" i="32"/>
  <c r="H5116" i="32"/>
  <c r="H5117" i="32"/>
  <c r="H5118" i="32"/>
  <c r="H5119" i="32"/>
  <c r="H5120" i="32"/>
  <c r="H5121" i="32"/>
  <c r="H5122" i="32"/>
  <c r="H5123" i="32"/>
  <c r="H5124" i="32" s="1"/>
  <c r="H5125" i="32" s="1"/>
  <c r="H5126" i="32"/>
  <c r="H5127" i="32"/>
  <c r="H5128" i="32"/>
  <c r="H5129" i="32"/>
  <c r="H5130" i="32"/>
  <c r="H5131" i="32"/>
  <c r="H5132" i="32" s="1"/>
  <c r="H5133" i="32"/>
  <c r="H5134" i="32"/>
  <c r="H5135" i="32"/>
  <c r="H5136" i="32"/>
  <c r="H5137" i="32"/>
  <c r="H5138" i="32"/>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c r="H5160" i="32"/>
  <c r="H5161" i="32"/>
  <c r="H5162" i="32"/>
  <c r="H5163" i="32"/>
  <c r="H5164" i="32" s="1"/>
  <c r="H5165" i="32"/>
  <c r="H5166" i="32"/>
  <c r="H5167" i="32"/>
  <c r="H5168" i="32" s="1"/>
  <c r="H5169" i="32"/>
  <c r="H5170" i="32"/>
  <c r="H5171" i="32"/>
  <c r="H5172" i="32"/>
  <c r="H5173" i="32"/>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c r="H5203" i="32"/>
  <c r="H5204" i="32"/>
  <c r="H5205" i="32"/>
  <c r="H5206" i="32"/>
  <c r="H5207" i="32"/>
  <c r="H5208" i="32"/>
  <c r="H5209" i="32" s="1"/>
  <c r="H5210" i="32"/>
  <c r="H5211" i="32"/>
  <c r="H5212" i="32"/>
  <c r="H5213" i="32"/>
  <c r="H5214" i="32"/>
  <c r="H5215" i="32"/>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c r="H5244" i="32" s="1"/>
  <c r="H5245" i="32"/>
  <c r="H5246" i="32"/>
  <c r="H5247" i="32"/>
  <c r="H5248" i="32"/>
  <c r="H5249" i="32"/>
  <c r="H5250" i="32"/>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c r="H5272" i="32"/>
  <c r="H5273" i="32" s="1"/>
  <c r="H5274" i="32"/>
  <c r="H5275" i="32"/>
  <c r="H5276" i="32"/>
  <c r="H5277" i="32"/>
  <c r="H5278" i="32"/>
  <c r="H5279" i="32"/>
  <c r="H5280" i="32"/>
  <c r="H5281" i="32"/>
  <c r="H5282" i="32"/>
  <c r="H5283" i="32"/>
  <c r="H5284" i="32"/>
  <c r="H5285" i="32"/>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c r="H5321" i="32" s="1"/>
  <c r="H5322" i="32"/>
  <c r="H5323" i="32"/>
  <c r="H5324" i="32"/>
  <c r="H5325" i="32"/>
  <c r="H5326" i="32"/>
  <c r="H5327" i="32"/>
  <c r="H5328" i="32" s="1"/>
  <c r="H5329" i="32"/>
  <c r="H5330" i="32"/>
  <c r="H5331" i="32"/>
  <c r="H5332" i="32"/>
  <c r="H5333" i="32"/>
  <c r="H5334" i="32" s="1"/>
  <c r="H5335" i="32" s="1"/>
  <c r="H5336" i="32"/>
  <c r="H5337" i="32"/>
  <c r="H5338" i="32"/>
  <c r="H5339" i="32"/>
  <c r="H5340" i="32"/>
  <c r="H5341" i="32"/>
  <c r="H5342" i="32"/>
  <c r="H5343" i="32"/>
  <c r="H5344" i="32"/>
  <c r="H5345" i="32"/>
  <c r="H5346" i="32"/>
  <c r="H5347" i="32"/>
  <c r="H5348" i="32" s="1"/>
  <c r="H5349" i="32" s="1"/>
  <c r="H5350" i="32"/>
  <c r="H5351" i="32"/>
  <c r="H5352" i="32"/>
  <c r="H5353" i="32"/>
  <c r="H5354" i="32"/>
  <c r="H5355" i="32"/>
  <c r="H5356" i="32" s="1"/>
  <c r="H5357" i="32"/>
  <c r="H5358" i="32"/>
  <c r="H5359" i="32"/>
  <c r="H5360" i="32"/>
  <c r="H5361" i="32"/>
  <c r="H5362" i="32"/>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c r="H5384" i="32"/>
  <c r="H5385" i="32"/>
  <c r="H5386" i="32"/>
  <c r="H5387" i="32"/>
  <c r="H5388" i="32"/>
  <c r="H5389" i="32"/>
  <c r="H5390" i="32"/>
  <c r="H5391" i="32"/>
  <c r="H5392" i="32"/>
  <c r="H5393" i="32"/>
  <c r="H5394" i="32"/>
  <c r="H5395" i="32"/>
  <c r="H5396" i="32"/>
  <c r="H5397" i="32"/>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c r="H5433" i="32" s="1"/>
  <c r="H5434" i="32"/>
  <c r="H5435" i="32"/>
  <c r="H5436" i="32"/>
  <c r="H5437" i="32"/>
  <c r="H5438" i="32"/>
  <c r="H5439" i="32"/>
  <c r="H5440" i="32" s="1"/>
  <c r="H5441" i="32"/>
  <c r="H5442" i="32"/>
  <c r="H5443" i="32"/>
  <c r="H5444" i="32"/>
  <c r="H5445" i="32"/>
  <c r="H5446" i="32" s="1"/>
  <c r="H5447" i="32" s="1"/>
  <c r="H5448" i="32"/>
  <c r="H5449" i="32"/>
  <c r="H5450" i="32"/>
  <c r="H5451" i="32"/>
  <c r="H5452" i="32"/>
  <c r="H5453" i="32"/>
  <c r="H5454" i="32"/>
  <c r="H5455" i="32"/>
  <c r="H5456" i="32"/>
  <c r="H5457" i="32"/>
  <c r="H5458" i="32"/>
  <c r="H5459" i="32"/>
  <c r="H5460" i="32" s="1"/>
  <c r="H5461" i="32" s="1"/>
  <c r="H5462" i="32"/>
  <c r="H5463" i="32"/>
  <c r="H5464" i="32"/>
  <c r="H5465" i="32"/>
  <c r="H5466" i="32"/>
  <c r="H5467" i="32"/>
  <c r="H5468" i="32" s="1"/>
  <c r="H5469" i="32"/>
  <c r="H5470" i="32"/>
  <c r="H5471" i="32"/>
  <c r="H5472" i="32"/>
  <c r="H5473" i="32"/>
  <c r="H5474" i="32"/>
  <c r="H5475" i="32" s="1"/>
  <c r="H5476" i="32"/>
  <c r="H5477" i="32"/>
  <c r="H5478" i="32"/>
  <c r="H5479" i="32"/>
  <c r="H5480" i="32"/>
  <c r="H5481" i="32" s="1"/>
  <c r="H5482" i="32" s="1"/>
  <c r="H5483" i="32"/>
  <c r="H5484" i="32"/>
  <c r="H5485" i="32"/>
  <c r="H5486" i="32"/>
  <c r="H5487" i="32"/>
  <c r="H5488" i="32" s="1"/>
  <c r="H5489" i="32" s="1"/>
  <c r="H5490" i="32"/>
  <c r="H5491" i="32"/>
  <c r="H5492" i="32"/>
  <c r="H5493" i="32"/>
  <c r="H5494" i="32"/>
  <c r="H5495" i="32"/>
  <c r="H5496" i="32"/>
  <c r="H5497" i="32"/>
  <c r="H5498" i="32"/>
  <c r="H5499" i="32"/>
  <c r="H5500" i="32"/>
  <c r="H5501" i="32"/>
  <c r="H5502" i="32"/>
  <c r="H5503" i="32"/>
  <c r="H5504" i="32"/>
  <c r="H5505" i="32"/>
  <c r="H5506" i="32"/>
  <c r="H5507" i="32"/>
  <c r="H5508" i="32"/>
  <c r="H5509" i="32"/>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c r="H5545" i="32" s="1"/>
  <c r="H5546" i="32"/>
  <c r="H5547" i="32"/>
  <c r="H5548" i="32"/>
  <c r="H5549" i="32"/>
  <c r="H5550" i="32"/>
  <c r="H5551" i="32"/>
  <c r="H5552" i="32" s="1"/>
  <c r="H5553" i="32"/>
  <c r="H5554" i="32"/>
  <c r="H5555" i="32"/>
  <c r="H5556" i="32"/>
  <c r="H5557" i="32"/>
  <c r="H5558" i="32" s="1"/>
  <c r="H5559" i="32" s="1"/>
  <c r="H5560" i="32"/>
  <c r="H5561" i="32"/>
  <c r="H5562" i="32"/>
  <c r="H5563" i="32"/>
  <c r="H5564" i="32"/>
  <c r="H5565" i="32"/>
  <c r="H5566" i="32"/>
  <c r="H5567" i="32"/>
  <c r="H5568" i="32"/>
  <c r="H5569" i="32"/>
  <c r="H5570" i="32"/>
  <c r="H5571" i="32"/>
  <c r="H5572" i="32" s="1"/>
  <c r="H5573" i="32" s="1"/>
  <c r="H5574" i="32"/>
  <c r="H5575" i="32"/>
  <c r="H5576" i="32"/>
  <c r="H5577" i="32"/>
  <c r="H5578" i="32"/>
  <c r="H5579" i="32"/>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c r="H5608" i="32"/>
  <c r="H5609" i="32"/>
  <c r="H5610" i="32"/>
  <c r="H5611" i="32"/>
  <c r="H5612" i="32"/>
  <c r="H5613" i="32"/>
  <c r="H5614" i="32"/>
  <c r="H5615" i="32"/>
  <c r="H5616" i="32"/>
  <c r="H5617" i="32"/>
  <c r="H5618" i="32"/>
  <c r="H5619" i="32"/>
  <c r="H5620" i="32"/>
  <c r="H5621" i="32"/>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c r="H5651" i="32"/>
  <c r="H5652" i="32"/>
  <c r="H5653" i="32"/>
  <c r="H5654" i="32"/>
  <c r="H5655" i="32"/>
  <c r="H5656" i="32"/>
  <c r="H5657" i="32" s="1"/>
  <c r="H5658" i="32"/>
  <c r="H5659" i="32"/>
  <c r="H5660" i="32"/>
  <c r="H5661" i="32"/>
  <c r="H5662" i="32"/>
  <c r="H5663" i="32"/>
  <c r="H5664" i="32" s="1"/>
  <c r="H5665" i="32"/>
  <c r="H5666" i="32"/>
  <c r="H5667" i="32"/>
  <c r="H5668" i="32"/>
  <c r="H5669" i="32"/>
  <c r="H5670" i="32" s="1"/>
  <c r="H5671" i="32" s="1"/>
  <c r="H5672" i="32" s="1"/>
  <c r="H5673" i="32"/>
  <c r="H5674" i="32"/>
  <c r="H5675" i="32"/>
  <c r="H5676" i="32"/>
  <c r="H5677" i="32"/>
  <c r="H5678" i="32"/>
  <c r="H5679" i="32"/>
  <c r="H5680" i="32"/>
  <c r="H5681" i="32"/>
  <c r="H5682" i="32"/>
  <c r="H5683" i="32"/>
  <c r="H5684" i="32" s="1"/>
  <c r="H5685" i="32" s="1"/>
  <c r="H5686" i="32"/>
  <c r="H5687" i="32"/>
  <c r="H5688" i="32"/>
  <c r="H5689" i="32"/>
  <c r="H5690" i="32"/>
  <c r="H5691" i="32"/>
  <c r="H5692" i="32" s="1"/>
  <c r="H5693" i="32"/>
  <c r="H5694" i="32"/>
  <c r="H5695" i="32"/>
  <c r="H5696" i="32"/>
  <c r="H5697" i="32"/>
  <c r="H5698" i="32"/>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c r="H5720" i="32"/>
  <c r="H5721" i="32"/>
  <c r="H5722" i="32"/>
  <c r="H5723" i="32"/>
  <c r="H5724" i="32"/>
  <c r="H5725" i="32"/>
  <c r="H5726" i="32"/>
  <c r="H5727" i="32"/>
  <c r="H5728" i="32"/>
  <c r="H5729" i="32"/>
  <c r="H5730" i="32"/>
  <c r="H5731" i="32"/>
  <c r="H5732" i="32"/>
  <c r="H5733" i="32"/>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c r="H5763" i="32"/>
  <c r="H5764" i="32"/>
  <c r="H5765" i="32"/>
  <c r="H5766" i="32"/>
  <c r="H5767" i="32"/>
  <c r="H5768" i="32"/>
  <c r="H5769" i="32" s="1"/>
  <c r="H5770" i="32" s="1"/>
  <c r="H5771" i="32"/>
  <c r="H5772" i="32"/>
  <c r="H5773" i="32"/>
  <c r="H5774" i="32"/>
  <c r="H5775" i="32"/>
  <c r="H5776" i="32" s="1"/>
  <c r="H5777" i="32"/>
  <c r="H5778" i="32"/>
  <c r="H5779" i="32"/>
  <c r="H5780" i="32"/>
  <c r="H5781" i="32"/>
  <c r="H5782" i="32" s="1"/>
  <c r="H5783" i="32" s="1"/>
  <c r="H5784" i="32"/>
  <c r="H5785" i="32"/>
  <c r="H5786" i="32"/>
  <c r="H5787" i="32"/>
  <c r="H5788" i="32"/>
  <c r="H5789" i="32"/>
  <c r="H5790" i="32"/>
  <c r="H5791" i="32"/>
  <c r="H5792" i="32"/>
  <c r="H5793" i="32"/>
  <c r="H5794" i="32"/>
  <c r="H5795" i="32"/>
  <c r="H5796" i="32" s="1"/>
  <c r="H5797" i="32" s="1"/>
  <c r="H5798" i="32"/>
  <c r="H5799" i="32"/>
  <c r="H5800" i="32"/>
  <c r="H5801" i="32"/>
  <c r="H5802" i="32" s="1"/>
  <c r="H5803" i="32" s="1"/>
  <c r="H5804" i="32" s="1"/>
  <c r="H5805" i="32"/>
  <c r="H5806" i="32"/>
  <c r="H5807" i="32"/>
  <c r="H5808" i="32"/>
  <c r="H5809" i="32"/>
  <c r="H5810" i="32"/>
  <c r="H5811" i="32" s="1"/>
  <c r="H5812" i="32"/>
  <c r="H5813" i="32"/>
  <c r="H5814" i="32"/>
  <c r="H5815" i="32"/>
  <c r="H5816" i="32"/>
  <c r="H5817" i="32" s="1"/>
  <c r="H5818" i="32" s="1"/>
  <c r="H5819" i="32"/>
  <c r="H5820" i="32"/>
  <c r="H5821" i="32"/>
  <c r="H5822" i="32"/>
  <c r="H5823" i="32"/>
  <c r="H5824" i="32" s="1"/>
  <c r="H5825" i="32" s="1"/>
  <c r="H5826" i="32"/>
  <c r="H5827" i="32"/>
  <c r="H5828" i="32"/>
  <c r="H5829" i="32"/>
  <c r="H5830" i="32"/>
  <c r="H5831" i="32"/>
  <c r="H5832" i="32"/>
  <c r="H5833" i="32"/>
  <c r="H5834" i="32"/>
  <c r="H5835" i="32"/>
  <c r="H5836" i="32"/>
  <c r="H5837" i="32"/>
  <c r="H5838" i="32"/>
  <c r="H5839" i="32"/>
  <c r="H5840" i="32"/>
  <c r="H5841" i="32"/>
  <c r="H5842" i="32"/>
  <c r="H5843" i="32"/>
  <c r="H5844" i="32"/>
  <c r="H5845" i="32"/>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c r="H5875" i="32"/>
  <c r="H5876" i="32"/>
  <c r="H5877" i="32"/>
  <c r="H5878" i="32"/>
  <c r="H5879" i="32"/>
  <c r="H5880" i="32"/>
  <c r="H5881" i="32" s="1"/>
  <c r="H5882" i="32"/>
  <c r="H5883" i="32"/>
  <c r="H5884" i="32"/>
  <c r="H5885" i="32"/>
  <c r="H5886" i="32"/>
  <c r="H5887" i="32"/>
  <c r="H5888" i="32" s="1"/>
  <c r="H5889" i="32"/>
  <c r="H5890" i="32"/>
  <c r="H5891" i="32"/>
  <c r="H5892" i="32"/>
  <c r="H5893" i="32"/>
  <c r="H5894" i="32" s="1"/>
  <c r="H5895" i="32" s="1"/>
  <c r="H5896" i="32" s="1"/>
  <c r="H5897" i="32"/>
  <c r="H5898" i="32"/>
  <c r="H5899" i="32"/>
  <c r="H5900" i="32"/>
  <c r="H5901" i="32"/>
  <c r="H5902" i="32"/>
  <c r="H5903" i="32"/>
  <c r="H5904" i="32"/>
  <c r="H5905" i="32"/>
  <c r="H5906" i="32"/>
  <c r="H5907" i="32"/>
  <c r="H5908" i="32" s="1"/>
  <c r="H5909" i="32" s="1"/>
  <c r="H5910" i="32"/>
  <c r="H5911" i="32"/>
  <c r="H5912" i="32"/>
  <c r="H5913" i="32"/>
  <c r="H5914" i="32"/>
  <c r="H5915" i="32"/>
  <c r="H5916" i="32" s="1"/>
  <c r="H5917" i="32"/>
  <c r="H5918" i="32"/>
  <c r="H5919" i="32"/>
  <c r="H5920" i="32"/>
  <c r="H5921" i="32"/>
  <c r="H5922" i="32"/>
  <c r="H5923" i="32" s="1"/>
  <c r="H5924" i="32"/>
  <c r="H5925" i="32"/>
  <c r="H5926" i="32"/>
  <c r="H5927" i="32"/>
  <c r="H5928" i="32"/>
  <c r="H5929" i="32" s="1"/>
  <c r="H5930" i="32" s="1"/>
  <c r="H5931" i="32"/>
  <c r="H5932" i="32"/>
  <c r="H5933" i="32"/>
  <c r="H5934" i="32"/>
  <c r="H5935" i="32"/>
  <c r="H5936" i="32" s="1"/>
  <c r="H5937" i="32" s="1"/>
  <c r="H5938" i="32"/>
  <c r="H5939" i="32"/>
  <c r="H5940" i="32"/>
  <c r="H5941" i="32"/>
  <c r="H5942" i="32"/>
  <c r="H5943" i="32"/>
  <c r="H5944" i="32"/>
  <c r="H5945" i="32"/>
  <c r="H5946" i="32"/>
  <c r="H5947" i="32"/>
  <c r="H5948" i="32"/>
  <c r="H5949" i="32"/>
  <c r="H5950" i="32"/>
  <c r="H5951" i="32"/>
  <c r="H5952" i="32"/>
  <c r="H5953" i="32"/>
  <c r="H5954" i="32"/>
  <c r="H5955" i="32"/>
  <c r="H5956" i="32"/>
  <c r="H5957" i="32"/>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c r="H5993" i="32" s="1"/>
  <c r="H5994" i="32"/>
  <c r="H5995" i="32"/>
  <c r="H5996" i="32"/>
  <c r="H5997" i="32"/>
  <c r="H5998" i="32"/>
  <c r="H5999" i="32"/>
  <c r="H6000" i="32" s="1"/>
  <c r="H6001" i="32" s="1"/>
  <c r="H6002" i="32" s="1"/>
  <c r="H6003" i="32"/>
  <c r="H6004" i="32"/>
  <c r="H6005" i="32"/>
  <c r="H6006" i="32" s="1"/>
  <c r="H6007" i="32" s="1"/>
  <c r="H6008" i="32"/>
  <c r="H6009" i="32"/>
  <c r="H6010" i="32"/>
  <c r="H6011" i="32"/>
  <c r="H6012" i="32"/>
  <c r="H6013" i="32"/>
  <c r="H6014" i="32"/>
  <c r="H6015" i="32"/>
  <c r="H6016" i="32"/>
  <c r="H6017" i="32"/>
  <c r="H6018" i="32"/>
  <c r="H6019" i="32"/>
  <c r="H6020" i="32" s="1"/>
  <c r="H6021" i="32" s="1"/>
  <c r="H6022" i="32"/>
  <c r="H6023" i="32"/>
  <c r="H6024" i="32"/>
  <c r="H6025" i="32"/>
  <c r="H6026" i="32"/>
  <c r="H6027" i="32"/>
  <c r="H6028" i="32" s="1"/>
  <c r="H6029" i="32"/>
  <c r="H6030" i="32"/>
  <c r="H6031" i="32"/>
  <c r="H6032" i="32"/>
  <c r="H6033" i="32"/>
  <c r="H6034" i="32"/>
  <c r="H6035" i="32" s="1"/>
  <c r="H6036" i="32"/>
  <c r="H6037" i="32"/>
  <c r="H6038" i="32"/>
  <c r="H6039" i="32"/>
  <c r="H6040" i="32"/>
  <c r="H6041" i="32" s="1"/>
  <c r="H6042" i="32" s="1"/>
  <c r="H6043" i="32"/>
  <c r="H6044" i="32"/>
  <c r="H6045" i="32"/>
  <c r="H6046" i="32"/>
  <c r="H6047" i="32"/>
  <c r="H6048" i="32" s="1"/>
  <c r="H6049" i="32" s="1"/>
  <c r="H6050" i="32"/>
  <c r="H6051" i="32"/>
  <c r="H6052" i="32"/>
  <c r="H6053" i="32"/>
  <c r="H6054" i="32"/>
  <c r="H6055" i="32"/>
  <c r="H6056" i="32"/>
  <c r="H6057" i="32"/>
  <c r="H6058" i="32"/>
  <c r="H6059" i="32"/>
  <c r="H6060" i="32"/>
  <c r="H6061" i="32"/>
  <c r="H6062" i="32"/>
  <c r="H6063" i="32"/>
  <c r="H6064" i="32"/>
  <c r="H6065" i="32"/>
  <c r="H6066" i="32"/>
  <c r="H6067" i="32"/>
  <c r="H6068" i="32"/>
  <c r="H6069" i="32"/>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c r="H6105" i="32" s="1"/>
  <c r="H6106" i="32"/>
  <c r="H6107" i="32"/>
  <c r="H6108" i="32"/>
  <c r="H6109" i="32"/>
  <c r="H6110" i="32"/>
  <c r="H6111" i="32"/>
  <c r="H6112" i="32" s="1"/>
  <c r="H6113" i="32"/>
  <c r="H6114" i="32"/>
  <c r="H6115" i="32"/>
  <c r="H6116" i="32"/>
  <c r="H6117" i="32"/>
  <c r="H6118" i="32" s="1"/>
  <c r="H6119" i="32" s="1"/>
  <c r="H6120" i="32"/>
  <c r="H6121" i="32"/>
  <c r="H6122" i="32"/>
  <c r="H6123" i="32"/>
  <c r="H6124" i="32"/>
  <c r="H6125" i="32"/>
  <c r="H6126" i="32"/>
  <c r="H6127" i="32"/>
  <c r="H6128" i="32"/>
  <c r="H6129" i="32"/>
  <c r="H6130" i="32"/>
  <c r="H6131" i="32"/>
  <c r="H6132" i="32" s="1"/>
  <c r="H6133" i="32" s="1"/>
  <c r="H6134" i="32" s="1"/>
  <c r="H6135" i="32"/>
  <c r="H6136" i="32"/>
  <c r="H6137" i="32"/>
  <c r="H6138" i="32"/>
  <c r="H6139" i="32"/>
  <c r="H6140" i="32" s="1"/>
  <c r="H6141" i="32"/>
  <c r="H6142" i="32"/>
  <c r="H6143" i="32"/>
  <c r="H6144" i="32"/>
  <c r="H6145" i="32"/>
  <c r="H6146" i="32"/>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c r="H6168" i="32"/>
  <c r="H6169" i="32"/>
  <c r="H6170" i="32"/>
  <c r="H6171" i="32"/>
  <c r="H6172" i="32"/>
  <c r="H6173" i="32"/>
  <c r="H6174" i="32"/>
  <c r="H6175" i="32"/>
  <c r="H6176" i="32"/>
  <c r="H6177" i="32"/>
  <c r="H6178" i="32"/>
  <c r="H6179" i="32" s="1"/>
  <c r="H6180" i="32"/>
  <c r="H6181" i="32"/>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c r="H6217" i="32" s="1"/>
  <c r="H6218" i="32" s="1"/>
  <c r="H6219" i="32"/>
  <c r="H6220" i="32"/>
  <c r="H6221" i="32"/>
  <c r="H6222" i="32"/>
  <c r="H6223" i="32"/>
  <c r="H6224" i="32" s="1"/>
  <c r="H6225" i="32"/>
  <c r="H6226" i="32"/>
  <c r="H6227" i="32"/>
  <c r="H6228" i="32"/>
  <c r="H6229" i="32"/>
  <c r="H6230" i="32" s="1"/>
  <c r="H6231" i="32" s="1"/>
  <c r="H6232" i="32"/>
  <c r="H6233" i="32"/>
  <c r="H6234" i="32"/>
  <c r="H6235" i="32"/>
  <c r="H6236" i="32"/>
  <c r="H6237" i="32"/>
  <c r="H6238" i="32"/>
  <c r="H6239" i="32"/>
  <c r="H6240" i="32"/>
  <c r="H6241" i="32"/>
  <c r="H6242" i="32"/>
  <c r="H6243" i="32"/>
  <c r="H6244" i="32" s="1"/>
  <c r="H6245" i="32" s="1"/>
  <c r="H6246" i="32"/>
  <c r="H6247" i="32"/>
  <c r="H6248" i="32"/>
  <c r="H6249" i="32"/>
  <c r="H6250" i="32"/>
  <c r="H6251" i="32"/>
  <c r="H6252" i="32" s="1"/>
  <c r="H6253" i="32"/>
  <c r="H6254" i="32"/>
  <c r="H6255" i="32"/>
  <c r="H6256" i="32"/>
  <c r="H6257" i="32"/>
  <c r="H6258" i="32"/>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c r="H6280" i="32"/>
  <c r="H6281" i="32"/>
  <c r="H6282" i="32"/>
  <c r="H6283" i="32"/>
  <c r="H6284" i="32"/>
  <c r="H6285" i="32"/>
  <c r="H6286" i="32"/>
  <c r="H6287" i="32"/>
  <c r="H6288" i="32"/>
  <c r="H6289" i="32"/>
  <c r="H6290" i="32"/>
  <c r="H6291" i="32"/>
  <c r="H6292" i="32"/>
  <c r="H6293" i="32"/>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c r="H6329" i="32" s="1"/>
  <c r="H6330" i="32"/>
  <c r="H6331" i="32"/>
  <c r="H6332" i="32"/>
  <c r="H6333" i="32"/>
  <c r="H6334" i="32"/>
  <c r="H6335" i="32"/>
  <c r="H6336" i="32" s="1"/>
  <c r="H6337" i="32"/>
  <c r="H6338" i="32"/>
  <c r="H6339" i="32"/>
  <c r="H6340" i="32"/>
  <c r="H6341" i="32"/>
  <c r="H6342" i="32" s="1"/>
  <c r="H6343" i="32" s="1"/>
  <c r="H6344" i="32"/>
  <c r="H6345" i="32"/>
  <c r="H6346" i="32"/>
  <c r="H6347" i="32"/>
  <c r="H6348" i="32"/>
  <c r="H6349" i="32"/>
  <c r="H6350" i="32"/>
  <c r="H6351" i="32"/>
  <c r="H6352" i="32"/>
  <c r="H6353" i="32"/>
  <c r="H6354" i="32"/>
  <c r="H6355" i="32"/>
  <c r="H6356" i="32" s="1"/>
  <c r="H6357" i="32" s="1"/>
  <c r="H6358" i="32"/>
  <c r="H6359" i="32"/>
  <c r="H6360" i="32"/>
  <c r="H6361" i="32"/>
  <c r="H6362" i="32"/>
  <c r="H6363" i="32"/>
  <c r="H6364" i="32" s="1"/>
  <c r="H6365" i="32" s="1"/>
  <c r="H6366" i="32"/>
  <c r="H6367" i="32"/>
  <c r="H6368" i="32"/>
  <c r="H6369" i="32"/>
  <c r="H6370" i="32"/>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c r="H6392" i="32"/>
  <c r="H6393" i="32"/>
  <c r="H6394" i="32"/>
  <c r="H6395" i="32"/>
  <c r="H6396" i="32"/>
  <c r="H6397" i="32"/>
  <c r="H6398" i="32"/>
  <c r="H6399" i="32"/>
  <c r="H6400" i="32"/>
  <c r="H6401" i="32"/>
  <c r="H6402" i="32"/>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c r="H6435" i="32"/>
  <c r="H6436" i="32"/>
  <c r="H6437" i="32"/>
  <c r="H6438" i="32"/>
  <c r="H6439" i="32"/>
  <c r="H6440" i="32"/>
  <c r="H6441" i="32" s="1"/>
  <c r="H6442" i="32"/>
  <c r="H6443" i="32"/>
  <c r="H6444" i="32"/>
  <c r="H6445" i="32"/>
  <c r="H6446" i="32"/>
  <c r="H6447" i="32"/>
  <c r="H6448" i="32" s="1"/>
  <c r="H6449" i="32"/>
  <c r="H6450" i="32"/>
  <c r="H6451" i="32"/>
  <c r="H6452" i="32"/>
  <c r="H6453" i="32"/>
  <c r="H6454" i="32" s="1"/>
  <c r="H6455" i="32" s="1"/>
  <c r="H6456" i="32"/>
  <c r="H6457" i="32"/>
  <c r="H6458" i="32"/>
  <c r="H6459" i="32"/>
  <c r="H6460" i="32"/>
  <c r="H6461" i="32"/>
  <c r="H6462" i="32"/>
  <c r="H6463" i="32"/>
  <c r="H6464" i="32"/>
  <c r="H6465" i="32"/>
  <c r="H6466" i="32"/>
  <c r="H6467" i="32"/>
  <c r="H6468" i="32" s="1"/>
  <c r="H6469" i="32" s="1"/>
  <c r="H6470" i="32"/>
  <c r="H6471" i="32"/>
  <c r="H6472" i="32"/>
  <c r="H6473" i="32"/>
  <c r="H6474" i="32"/>
  <c r="H6475" i="32"/>
  <c r="H6476" i="32" s="1"/>
  <c r="H6477" i="32"/>
  <c r="H6478" i="32"/>
  <c r="H6479" i="32"/>
  <c r="H6480" i="32"/>
  <c r="H6481" i="32"/>
  <c r="H6482" i="32"/>
  <c r="H6483" i="32" s="1"/>
  <c r="H6484" i="32"/>
  <c r="H6485" i="32"/>
  <c r="H6486" i="32"/>
  <c r="H6487" i="32"/>
  <c r="H6488" i="32"/>
  <c r="H6489" i="32" s="1"/>
  <c r="H6490" i="32" s="1"/>
  <c r="H6491" i="32"/>
  <c r="H6492" i="32"/>
  <c r="H6493" i="32"/>
  <c r="H6494" i="32"/>
  <c r="H6495" i="32"/>
  <c r="H6496" i="32" s="1"/>
  <c r="H6497" i="32" s="1"/>
  <c r="H6498" i="32"/>
  <c r="H6499" i="32"/>
  <c r="H6500" i="32"/>
  <c r="H6501" i="32"/>
  <c r="H6502" i="32"/>
  <c r="H6503" i="32"/>
  <c r="H6504" i="32"/>
  <c r="H6505" i="32"/>
  <c r="H6506" i="32"/>
  <c r="H6507" i="32"/>
  <c r="H6508" i="32"/>
  <c r="H6509" i="32"/>
  <c r="H6510" i="32"/>
  <c r="H6511" i="32"/>
  <c r="H6512" i="32"/>
  <c r="H6513" i="32"/>
  <c r="H6514" i="32"/>
  <c r="H6515" i="32"/>
  <c r="H6516" i="32"/>
  <c r="H6517" i="32" s="1"/>
  <c r="H6518" i="32" s="1"/>
  <c r="H6519" i="32"/>
  <c r="H6520" i="32"/>
  <c r="H6521" i="32"/>
  <c r="H6522" i="32"/>
  <c r="H6523" i="32"/>
  <c r="H6524" i="32" s="1"/>
  <c r="H6525" i="32" s="1"/>
  <c r="H6526" i="32"/>
  <c r="H6527" i="32"/>
  <c r="H6528" i="32"/>
  <c r="H6529" i="32"/>
  <c r="H6530" i="32"/>
  <c r="H6531" i="32" s="1"/>
  <c r="H6532" i="32" s="1"/>
  <c r="H6533" i="32" s="1"/>
  <c r="H6534" i="32"/>
  <c r="H6535" i="32"/>
  <c r="H6536" i="32"/>
  <c r="H6537" i="32"/>
  <c r="H6538" i="32" s="1"/>
  <c r="H6539" i="32" s="1"/>
  <c r="H6540" i="32"/>
  <c r="H6541" i="32"/>
  <c r="H6542" i="32"/>
  <c r="H6543" i="32"/>
  <c r="H6544" i="32"/>
  <c r="H6545" i="32" s="1"/>
  <c r="H6546" i="32"/>
  <c r="H6547" i="32"/>
  <c r="H6548" i="32"/>
  <c r="H6549" i="32"/>
  <c r="H6550" i="32"/>
  <c r="H6551" i="32"/>
  <c r="H6552" i="32"/>
  <c r="H6553" i="32" s="1"/>
  <c r="H6554" i="32"/>
  <c r="H6555" i="32"/>
  <c r="H6556" i="32"/>
  <c r="H6557" i="32"/>
  <c r="H6558" i="32"/>
  <c r="H6559" i="32"/>
  <c r="H6560" i="32" s="1"/>
  <c r="H6561" i="32"/>
  <c r="H6562" i="32"/>
  <c r="H6563" i="32"/>
  <c r="H6564" i="32"/>
  <c r="H6565" i="32"/>
  <c r="H6566" i="32" s="1"/>
  <c r="H6567" i="32" s="1"/>
  <c r="H6568" i="32"/>
  <c r="H6569" i="32"/>
  <c r="H6570" i="32"/>
  <c r="H6571" i="32"/>
  <c r="H6572" i="32"/>
  <c r="H6573" i="32"/>
  <c r="H6574" i="32"/>
  <c r="H6575" i="32"/>
  <c r="H6576" i="32" s="1"/>
  <c r="H6577" i="32"/>
  <c r="H6578" i="32"/>
  <c r="H6579" i="32"/>
  <c r="H6580" i="32" s="1"/>
  <c r="H6581" i="32" s="1"/>
  <c r="H6582" i="32"/>
  <c r="H6583" i="32"/>
  <c r="H6584" i="32"/>
  <c r="H6585" i="32"/>
  <c r="H6586" i="32"/>
  <c r="H6587" i="32"/>
  <c r="H6588" i="32" s="1"/>
  <c r="H6589" i="32"/>
  <c r="H6590" i="32"/>
  <c r="H6591" i="32"/>
  <c r="H6592" i="32"/>
  <c r="H6593" i="32"/>
  <c r="H6594" i="32"/>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c r="H6616" i="32"/>
  <c r="H6617" i="32"/>
  <c r="H6618" i="32"/>
  <c r="H6619" i="32"/>
  <c r="H6620" i="32"/>
  <c r="H6621" i="32"/>
  <c r="H6622" i="32"/>
  <c r="H6623" i="32"/>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c r="H6665" i="32" s="1"/>
  <c r="H6666" i="32"/>
  <c r="H6667" i="32"/>
  <c r="H6668" i="32"/>
  <c r="H6669" i="32"/>
  <c r="H6670" i="32"/>
  <c r="H6671" i="32"/>
  <c r="H6672" i="32" s="1"/>
  <c r="H6673" i="32"/>
  <c r="H6674" i="32"/>
  <c r="H6675" i="32"/>
  <c r="H6676" i="32"/>
  <c r="H6677" i="32" s="1"/>
  <c r="H6678" i="32" s="1"/>
  <c r="H6679" i="32" s="1"/>
  <c r="H6680" i="32"/>
  <c r="H6681" i="32"/>
  <c r="H6682" i="32"/>
  <c r="H6683" i="32"/>
  <c r="H6684" i="32"/>
  <c r="H6685" i="32"/>
  <c r="H6686" i="32"/>
  <c r="H6687" i="32"/>
  <c r="H6688" i="32"/>
  <c r="H6689" i="32"/>
  <c r="H6690" i="32"/>
  <c r="H6691" i="32"/>
  <c r="H6692" i="32" s="1"/>
  <c r="H6693" i="32" s="1"/>
  <c r="H6694" i="32"/>
  <c r="H6695" i="32"/>
  <c r="H6696" i="32"/>
  <c r="H6697" i="32"/>
  <c r="H6698" i="32"/>
  <c r="H6699" i="32"/>
  <c r="H6700" i="32" s="1"/>
  <c r="H6701" i="32"/>
  <c r="H6702" i="32"/>
  <c r="H6703" i="32"/>
  <c r="H6704" i="32"/>
  <c r="H6705" i="32"/>
  <c r="H6706" i="32"/>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c r="H6728" i="32"/>
  <c r="H6729" i="32" s="1"/>
  <c r="H6730" i="32"/>
  <c r="H6731" i="32"/>
  <c r="H6732" i="32"/>
  <c r="H6733" i="32"/>
  <c r="H6734" i="32"/>
  <c r="H6735" i="32"/>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c r="H6771" i="32"/>
  <c r="H6772" i="32"/>
  <c r="H6773" i="32"/>
  <c r="H6774" i="32"/>
  <c r="H6775" i="32"/>
  <c r="H6776" i="32"/>
  <c r="H6777" i="32" s="1"/>
  <c r="H6778" i="32"/>
  <c r="H6779" i="32"/>
  <c r="H6780" i="32"/>
  <c r="H6781" i="32"/>
  <c r="H6782" i="32"/>
  <c r="H6783" i="32"/>
  <c r="H6784" i="32" s="1"/>
  <c r="H6785" i="32"/>
  <c r="H6786" i="32"/>
  <c r="H6787" i="32"/>
  <c r="H6788" i="32"/>
  <c r="H6789" i="32"/>
  <c r="H6790" i="32" s="1"/>
  <c r="H6791" i="32" s="1"/>
  <c r="H6792" i="32"/>
  <c r="H6793" i="32"/>
  <c r="H6794" i="32"/>
  <c r="H6795" i="32"/>
  <c r="H6796" i="32"/>
  <c r="H6797" i="32"/>
  <c r="H6798" i="32"/>
  <c r="H6799" i="32"/>
  <c r="H6800" i="32"/>
  <c r="H6801" i="32"/>
  <c r="H6802" i="32"/>
  <c r="H6803" i="32"/>
  <c r="H6804" i="32" s="1"/>
  <c r="H6805" i="32" s="1"/>
  <c r="H6806" i="32"/>
  <c r="H6807" i="32"/>
  <c r="H6808" i="32"/>
  <c r="H6809" i="32"/>
  <c r="H6810" i="32"/>
  <c r="H6811" i="32"/>
  <c r="H6812" i="32" s="1"/>
  <c r="H6813" i="32"/>
  <c r="H6814" i="32"/>
  <c r="H6815" i="32"/>
  <c r="H6816" i="32"/>
  <c r="H6817" i="32"/>
  <c r="H6818" i="32"/>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c r="H6840" i="32"/>
  <c r="H6841" i="32"/>
  <c r="H6842" i="32"/>
  <c r="H6843" i="32"/>
  <c r="H6844" i="32"/>
  <c r="H6845" i="32"/>
  <c r="H6846" i="32"/>
  <c r="H6847" i="32"/>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c r="H6889" i="32" s="1"/>
  <c r="H6890" i="32"/>
  <c r="H6891" i="32"/>
  <c r="H6892" i="32"/>
  <c r="H6893" i="32"/>
  <c r="H6894" i="32"/>
  <c r="H6895" i="32"/>
  <c r="H6896" i="32" s="1"/>
  <c r="H6897" i="32"/>
  <c r="H6898" i="32"/>
  <c r="H6899" i="32"/>
  <c r="H6900" i="32"/>
  <c r="H6901" i="32"/>
  <c r="H6902" i="32" s="1"/>
  <c r="H6903" i="32" s="1"/>
  <c r="H6904" i="32"/>
  <c r="H6905" i="32"/>
  <c r="H6906" i="32"/>
  <c r="H6907" i="32"/>
  <c r="H6908" i="32"/>
  <c r="H6909" i="32"/>
  <c r="H6910" i="32"/>
  <c r="H6911" i="32"/>
  <c r="H6912" i="32"/>
  <c r="H6913" i="32"/>
  <c r="H6914" i="32"/>
  <c r="H6915" i="32"/>
  <c r="H6916" i="32" s="1"/>
  <c r="H6917" i="32" s="1"/>
  <c r="H6918" i="32"/>
  <c r="H6919" i="32"/>
  <c r="H6920" i="32"/>
  <c r="H6921" i="32"/>
  <c r="H6922" i="32"/>
  <c r="H6923" i="32"/>
  <c r="H6924" i="32" s="1"/>
  <c r="H6925" i="32"/>
  <c r="H6926" i="32"/>
  <c r="H6927" i="32"/>
  <c r="H6928" i="32"/>
  <c r="H6929" i="32"/>
  <c r="H6930" i="32"/>
  <c r="H6931" i="32" s="1"/>
  <c r="H6932" i="32"/>
  <c r="H6933" i="32"/>
  <c r="H6934" i="32"/>
  <c r="H6935" i="32"/>
  <c r="H6936" i="32"/>
  <c r="H6937" i="32" s="1"/>
  <c r="H6938" i="32" s="1"/>
  <c r="H6939" i="32"/>
  <c r="H6940" i="32"/>
  <c r="H6941" i="32"/>
  <c r="H6942" i="32"/>
  <c r="H6943" i="32"/>
  <c r="H6944" i="32" s="1"/>
  <c r="H6945" i="32" s="1"/>
  <c r="H6946" i="32"/>
  <c r="H6947" i="32"/>
  <c r="H6948" i="32"/>
  <c r="H6949" i="32" s="1"/>
  <c r="H6950" i="32"/>
  <c r="H6951" i="32"/>
  <c r="H6952" i="32"/>
  <c r="H6953" i="32"/>
  <c r="H6954" i="32"/>
  <c r="H6955" i="32"/>
  <c r="H6956" i="32"/>
  <c r="H6957" i="32"/>
  <c r="H6958" i="32"/>
  <c r="H6959" i="32"/>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c r="H6992" i="32"/>
  <c r="H6993" i="32" s="1"/>
  <c r="H6994" i="32" s="1"/>
  <c r="H6995" i="32" s="1"/>
  <c r="H6996" i="32"/>
  <c r="H6997" i="32"/>
  <c r="H6998" i="32"/>
  <c r="H6999" i="32"/>
  <c r="H7000" i="32"/>
  <c r="H7001" i="32" s="1"/>
  <c r="H7002" i="32"/>
  <c r="H7003" i="32"/>
  <c r="H7004" i="32"/>
  <c r="H7005" i="32"/>
  <c r="H7006" i="32"/>
  <c r="H7007" i="32"/>
  <c r="H7008" i="32" s="1"/>
  <c r="H7009" i="32"/>
  <c r="H7010" i="32"/>
  <c r="H7011" i="32"/>
  <c r="H7012" i="32"/>
  <c r="H7013" i="32"/>
  <c r="H7014" i="32" s="1"/>
  <c r="H7015" i="32" s="1"/>
  <c r="H7016" i="32"/>
  <c r="H7017" i="32"/>
  <c r="H7018" i="32"/>
  <c r="H7019" i="32"/>
  <c r="H7020" i="32"/>
  <c r="H7021" i="32"/>
  <c r="H7022" i="32"/>
  <c r="H7023" i="32"/>
  <c r="H7024" i="32"/>
  <c r="H7025" i="32"/>
  <c r="H7026" i="32"/>
  <c r="H7027" i="32"/>
  <c r="H7028" i="32" s="1"/>
  <c r="H7029" i="32" s="1"/>
  <c r="H7030" i="32"/>
  <c r="H7031" i="32"/>
  <c r="H7032" i="32"/>
  <c r="H7033" i="32"/>
  <c r="H7034" i="32"/>
  <c r="H7035" i="32"/>
  <c r="H7036" i="32" s="1"/>
  <c r="H7037" i="32"/>
  <c r="H7038" i="32"/>
  <c r="H7039" i="32"/>
  <c r="H7040" i="32"/>
  <c r="H7041" i="32"/>
  <c r="H7042" i="32"/>
  <c r="H7043" i="32" s="1"/>
  <c r="H7044" i="32"/>
  <c r="H7045" i="32"/>
  <c r="H7046" i="32"/>
  <c r="H7047" i="32"/>
  <c r="H7048" i="32"/>
  <c r="H7049" i="32" s="1"/>
  <c r="H7050" i="32" s="1"/>
  <c r="H7051" i="32"/>
  <c r="H7052" i="32"/>
  <c r="H7053" i="32"/>
  <c r="H7054" i="32"/>
  <c r="H7055" i="32"/>
  <c r="H7056" i="32" s="1"/>
  <c r="H7057" i="32" s="1"/>
  <c r="H7058" i="32"/>
  <c r="H7059" i="32"/>
  <c r="H7060" i="32"/>
  <c r="H7061" i="32"/>
  <c r="H7062" i="32"/>
  <c r="H7063" i="32"/>
  <c r="H7064" i="32"/>
  <c r="H7065" i="32"/>
  <c r="H7066" i="32"/>
  <c r="H7067" i="32"/>
  <c r="H7068" i="32"/>
  <c r="H7069" i="32"/>
  <c r="H7070" i="32"/>
  <c r="H7071" i="32"/>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c r="H7113" i="32" s="1"/>
  <c r="H7114" i="32"/>
  <c r="H7115" i="32"/>
  <c r="H7116" i="32"/>
  <c r="H7117" i="32"/>
  <c r="H7118" i="32"/>
  <c r="H7119" i="32"/>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c r="H7148" i="32" s="1"/>
  <c r="H7149" i="32"/>
  <c r="H7150" i="32"/>
  <c r="H7151" i="32"/>
  <c r="H7152" i="32"/>
  <c r="H7153" i="32"/>
  <c r="H7154" i="32"/>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c r="H7176" i="32"/>
  <c r="H7177" i="32"/>
  <c r="H7178" i="32"/>
  <c r="H7179" i="32"/>
  <c r="H7180" i="32"/>
  <c r="H7181" i="32"/>
  <c r="H7182" i="32"/>
  <c r="H7183" i="32"/>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c r="H7225" i="32" s="1"/>
  <c r="H7226" i="32"/>
  <c r="H7227" i="32"/>
  <c r="H7228" i="32"/>
  <c r="H7229" i="32"/>
  <c r="H7230" i="32"/>
  <c r="H7231" i="32"/>
  <c r="H7232" i="32" s="1"/>
  <c r="H7233" i="32" s="1"/>
  <c r="H7234" i="32"/>
  <c r="H7235" i="32"/>
  <c r="H7236" i="32"/>
  <c r="H7237" i="32"/>
  <c r="H7238" i="32" s="1"/>
  <c r="H7239" i="32" s="1"/>
  <c r="H7240" i="32"/>
  <c r="H7241" i="32"/>
  <c r="H7242" i="32"/>
  <c r="H7243" i="32"/>
  <c r="H7244" i="32"/>
  <c r="H7245" i="32"/>
  <c r="H7246" i="32"/>
  <c r="H7247" i="32"/>
  <c r="H7248" i="32"/>
  <c r="H7249" i="32"/>
  <c r="H7250" i="32"/>
  <c r="H7251" i="32"/>
  <c r="H7252" i="32" s="1"/>
  <c r="H7253" i="32" s="1"/>
  <c r="H7254" i="32"/>
  <c r="H7255" i="32"/>
  <c r="H7256" i="32"/>
  <c r="H7257" i="32"/>
  <c r="H7258" i="32"/>
  <c r="H7259" i="32"/>
  <c r="H7260" i="32" s="1"/>
  <c r="H7261" i="32"/>
  <c r="H7262" i="32"/>
  <c r="H7263" i="32"/>
  <c r="H7264" i="32"/>
  <c r="H7265" i="32"/>
  <c r="H7266" i="32"/>
  <c r="H7267" i="32" s="1"/>
  <c r="H7268" i="32"/>
  <c r="H7269" i="32"/>
  <c r="H7270" i="32"/>
  <c r="H7271" i="32"/>
  <c r="H7272" i="32"/>
  <c r="H7273" i="32" s="1"/>
  <c r="H7274" i="32" s="1"/>
  <c r="H7275" i="32"/>
  <c r="H7276" i="32"/>
  <c r="H7277" i="32"/>
  <c r="H7278" i="32"/>
  <c r="H7279" i="32"/>
  <c r="H7280" i="32" s="1"/>
  <c r="H7281" i="32" s="1"/>
  <c r="H7282" i="32"/>
  <c r="H7283" i="32"/>
  <c r="H7284" i="32"/>
  <c r="H7285" i="32"/>
  <c r="H7286" i="32"/>
  <c r="H7287" i="32"/>
  <c r="H7288" i="32"/>
  <c r="H7289" i="32"/>
  <c r="H7290" i="32"/>
  <c r="H7291" i="32"/>
  <c r="H7292" i="32"/>
  <c r="H7293" i="32"/>
  <c r="H7294" i="32"/>
  <c r="H7295" i="32"/>
  <c r="H7296" i="32"/>
  <c r="H7297" i="32"/>
  <c r="H7298" i="32"/>
  <c r="H7299" i="32"/>
  <c r="H7300" i="32"/>
  <c r="H7301" i="32"/>
  <c r="H7302" i="32" s="1"/>
  <c r="H7303" i="32"/>
  <c r="H7304" i="32"/>
  <c r="H7305" i="32"/>
  <c r="H7306" i="32"/>
  <c r="H7307" i="32"/>
  <c r="H7308" i="32" s="1"/>
  <c r="H7309" i="32" s="1"/>
  <c r="H7310" i="32"/>
  <c r="H7311" i="32"/>
  <c r="H7312" i="32"/>
  <c r="H7313" i="32"/>
  <c r="H7314" i="32"/>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c r="H7337" i="32" s="1"/>
  <c r="H7338" i="32"/>
  <c r="H7339" i="32"/>
  <c r="H7340" i="32"/>
  <c r="H7341" i="32"/>
  <c r="H7342" i="32"/>
  <c r="H7343" i="32"/>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c r="H7372" i="32" s="1"/>
  <c r="H7373" i="32"/>
  <c r="H7374" i="32"/>
  <c r="H7375" i="32"/>
  <c r="H7376" i="32"/>
  <c r="H7377" i="32"/>
  <c r="H7378" i="32"/>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c r="H7400" i="32"/>
  <c r="H7401" i="32"/>
  <c r="H7402" i="32"/>
  <c r="H7403" i="32"/>
  <c r="H7404" i="32"/>
  <c r="H7405" i="32"/>
  <c r="H7406" i="32"/>
  <c r="H7407" i="32"/>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c r="H7449" i="32" s="1"/>
  <c r="H7450" i="32"/>
  <c r="H7451" i="32"/>
  <c r="H7452" i="32"/>
  <c r="H7453" i="32"/>
  <c r="H7454" i="32"/>
  <c r="H7455" i="32"/>
  <c r="H7456" i="32" s="1"/>
  <c r="H7457" i="32"/>
  <c r="H7458" i="32"/>
  <c r="H7459" i="32"/>
  <c r="H7460" i="32"/>
  <c r="H7461" i="32"/>
  <c r="H7462" i="32" s="1"/>
  <c r="H7463" i="32" s="1"/>
  <c r="H7464" i="32" s="1"/>
  <c r="H7465" i="32"/>
  <c r="H7466" i="32"/>
  <c r="H7467" i="32"/>
  <c r="H7468" i="32"/>
  <c r="H7469" i="32"/>
  <c r="H7470" i="32"/>
  <c r="H7471" i="32"/>
  <c r="H7472" i="32"/>
  <c r="H7473" i="32"/>
  <c r="H7474" i="32"/>
  <c r="H7475" i="32"/>
  <c r="H7476" i="32" s="1"/>
  <c r="H7477" i="32" s="1"/>
  <c r="H7478" i="32"/>
  <c r="H7479" i="32"/>
  <c r="H7480" i="32"/>
  <c r="H7481" i="32"/>
  <c r="H7482" i="32"/>
  <c r="H7483" i="32"/>
  <c r="H7484" i="32" s="1"/>
  <c r="H7485" i="32"/>
  <c r="H7486" i="32"/>
  <c r="H7487" i="32"/>
  <c r="H7488" i="32"/>
  <c r="H7489" i="32"/>
  <c r="H7490" i="32"/>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c r="H7512" i="32"/>
  <c r="H7513" i="32"/>
  <c r="H7514" i="32"/>
  <c r="H7515" i="32"/>
  <c r="H7516" i="32"/>
  <c r="H7517" i="32"/>
  <c r="H7518" i="32"/>
  <c r="H7519" i="32"/>
  <c r="H7520" i="32"/>
  <c r="H7521" i="32"/>
  <c r="H7522" i="32"/>
  <c r="H7523" i="32"/>
  <c r="H7524" i="32"/>
  <c r="H7525" i="32"/>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c r="H7555" i="32"/>
  <c r="H7556" i="32"/>
  <c r="H7557" i="32"/>
  <c r="H7558" i="32"/>
  <c r="H7559" i="32"/>
  <c r="H7560" i="32"/>
  <c r="H7561" i="32" s="1"/>
  <c r="H7562" i="32" s="1"/>
  <c r="H7563" i="32"/>
  <c r="H7564" i="32"/>
  <c r="H7565" i="32"/>
  <c r="H7566" i="32"/>
  <c r="H7567" i="32"/>
  <c r="H7568" i="32" s="1"/>
  <c r="H7569" i="32"/>
  <c r="H7570" i="32"/>
  <c r="H7571" i="32"/>
  <c r="H7572" i="32"/>
  <c r="H7573" i="32"/>
  <c r="H7574" i="32" s="1"/>
  <c r="H7575" i="32" s="1"/>
  <c r="H7576" i="32"/>
  <c r="H7577" i="32"/>
  <c r="H7578" i="32"/>
  <c r="H7579" i="32"/>
  <c r="H7580" i="32"/>
  <c r="H7581" i="32"/>
  <c r="H7582" i="32"/>
  <c r="H7583" i="32"/>
  <c r="H7584" i="32"/>
  <c r="H7585" i="32"/>
  <c r="H7586" i="32"/>
  <c r="H7587" i="32"/>
  <c r="H7588" i="32" s="1"/>
  <c r="H7589" i="32" s="1"/>
  <c r="H7590" i="32"/>
  <c r="H7591" i="32"/>
  <c r="H7592" i="32"/>
  <c r="H7593" i="32"/>
  <c r="H7594" i="32"/>
  <c r="H7595" i="32"/>
  <c r="H7596" i="32" s="1"/>
  <c r="H7597" i="32" s="1"/>
  <c r="H7598" i="32"/>
  <c r="H7599" i="32"/>
  <c r="H7600" i="32"/>
  <c r="H7601" i="32"/>
  <c r="H7602" i="32"/>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c r="H7624" i="32"/>
  <c r="H7625" i="32"/>
  <c r="H7626" i="32"/>
  <c r="H7627" i="32"/>
  <c r="H7628" i="32" s="1"/>
  <c r="H7629" i="32"/>
  <c r="H7630" i="32"/>
  <c r="H7631" i="32"/>
  <c r="H7632" i="32"/>
  <c r="H7633" i="32"/>
  <c r="H7634" i="32"/>
  <c r="H7635" i="32"/>
  <c r="H7636" i="32"/>
  <c r="H7637" i="32"/>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c r="H7667" i="32"/>
  <c r="H7668" i="32"/>
  <c r="H7669" i="32"/>
  <c r="H7670" i="32"/>
  <c r="H7671" i="32"/>
  <c r="H7672" i="32"/>
  <c r="H7673" i="32" s="1"/>
  <c r="H7674" i="32"/>
  <c r="H7675" i="32"/>
  <c r="H7676" i="32"/>
  <c r="H7677" i="32"/>
  <c r="H7678" i="32"/>
  <c r="H7679" i="32"/>
  <c r="H7680" i="32" s="1"/>
  <c r="H7681" i="32"/>
  <c r="H7682" i="32"/>
  <c r="H7683" i="32"/>
  <c r="H7684" i="32"/>
  <c r="H7685" i="32"/>
  <c r="H7686" i="32" s="1"/>
  <c r="H7687" i="32" s="1"/>
  <c r="H7688" i="32"/>
  <c r="H7689" i="32"/>
  <c r="H7690" i="32"/>
  <c r="H7691" i="32"/>
  <c r="H7692" i="32"/>
  <c r="H7693" i="32"/>
  <c r="H7694" i="32"/>
  <c r="H7695" i="32"/>
  <c r="H7696" i="32"/>
  <c r="H7697" i="32"/>
  <c r="H7698" i="32"/>
  <c r="H7699" i="32"/>
  <c r="H7700" i="32" s="1"/>
  <c r="H7701" i="32" s="1"/>
  <c r="H7702" i="32"/>
  <c r="H7703" i="32"/>
  <c r="H7704" i="32"/>
  <c r="H7705" i="32"/>
  <c r="H7706" i="32"/>
  <c r="H7707" i="32"/>
  <c r="H7708" i="32" s="1"/>
  <c r="H7709" i="32"/>
  <c r="H7710" i="32"/>
  <c r="H7711" i="32"/>
  <c r="H7712" i="32"/>
  <c r="H7713" i="32"/>
  <c r="H7714" i="32"/>
  <c r="H7715" i="32" s="1"/>
  <c r="H7716" i="32"/>
  <c r="H7717" i="32"/>
  <c r="H7718" i="32"/>
  <c r="H7719" i="32"/>
  <c r="H7720" i="32"/>
  <c r="H7721" i="32" s="1"/>
  <c r="H7722" i="32" s="1"/>
  <c r="H7723" i="32"/>
  <c r="H7724" i="32"/>
  <c r="H7725" i="32"/>
  <c r="H7726" i="32"/>
  <c r="H7727" i="32"/>
  <c r="H7728" i="32" s="1"/>
  <c r="H7729" i="32" s="1"/>
  <c r="H7730" i="32"/>
  <c r="H7731" i="32"/>
  <c r="H7732" i="32"/>
  <c r="H7733" i="32"/>
  <c r="H7734" i="32"/>
  <c r="H7735" i="32"/>
  <c r="H7736" i="32"/>
  <c r="H7737" i="32"/>
  <c r="H7738" i="32"/>
  <c r="H7739" i="32"/>
  <c r="H7740" i="32"/>
  <c r="H7741" i="32"/>
  <c r="H7742" i="32"/>
  <c r="H7743" i="32"/>
  <c r="H7744" i="32"/>
  <c r="H7745" i="32"/>
  <c r="H7746" i="32"/>
  <c r="H7747" i="32"/>
  <c r="H7748" i="32"/>
  <c r="H7749" i="32"/>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c r="H7779" i="32"/>
  <c r="H7780" i="32"/>
  <c r="H7781" i="32"/>
  <c r="H7782" i="32"/>
  <c r="H7783" i="32"/>
  <c r="H7784" i="32"/>
  <c r="H7785" i="32" s="1"/>
  <c r="H7786" i="32"/>
  <c r="H7787" i="32"/>
  <c r="H7788" i="32"/>
  <c r="H7789" i="32"/>
  <c r="H7790" i="32"/>
  <c r="H7791" i="32"/>
  <c r="H7792" i="32" s="1"/>
  <c r="H7793" i="32"/>
  <c r="H7794" i="32"/>
  <c r="H7795" i="32"/>
  <c r="H7796" i="32"/>
  <c r="H7797" i="32"/>
  <c r="H7798" i="32" s="1"/>
  <c r="H7799" i="32" s="1"/>
  <c r="H7800" i="32"/>
  <c r="H7801" i="32"/>
  <c r="H7802" i="32"/>
  <c r="H7803" i="32"/>
  <c r="H7804" i="32"/>
  <c r="H7805" i="32"/>
  <c r="H7806" i="32"/>
  <c r="H7807" i="32"/>
  <c r="H7808" i="32"/>
  <c r="H7809" i="32"/>
  <c r="H7810" i="32"/>
  <c r="H7811" i="32"/>
  <c r="H7812" i="32" s="1"/>
  <c r="H7813" i="32" s="1"/>
  <c r="H7814" i="32"/>
  <c r="H7815" i="32"/>
  <c r="H7816" i="32"/>
  <c r="H7817" i="32"/>
  <c r="H7818" i="32"/>
  <c r="H7819" i="32"/>
  <c r="H7820" i="32" s="1"/>
  <c r="H7821" i="32"/>
  <c r="H7822" i="32"/>
  <c r="H7823" i="32"/>
  <c r="H7824" i="32"/>
  <c r="H7825" i="32"/>
  <c r="H7826" i="32"/>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c r="H7848" i="32"/>
  <c r="H7849" i="32"/>
  <c r="H7850" i="32"/>
  <c r="H7851" i="32"/>
  <c r="H7852" i="32"/>
  <c r="H7853" i="32"/>
  <c r="H7854" i="32"/>
  <c r="H7855" i="32"/>
  <c r="H7856" i="32"/>
  <c r="H7857" i="32"/>
  <c r="H7858" i="32"/>
  <c r="H7859" i="32"/>
  <c r="H7860" i="32"/>
  <c r="H7861" i="32"/>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c r="H7891" i="32"/>
  <c r="H7892" i="32"/>
  <c r="H7893" i="32"/>
  <c r="H7894" i="32"/>
  <c r="H7895" i="32"/>
  <c r="H7896" i="32"/>
  <c r="H7897" i="32" s="1"/>
  <c r="H7898" i="32"/>
  <c r="H7899" i="32"/>
  <c r="H7900" i="32"/>
  <c r="H7901" i="32"/>
  <c r="H7902" i="32"/>
  <c r="H7903" i="32"/>
  <c r="H7904" i="32" s="1"/>
  <c r="H7905" i="32"/>
  <c r="H7906" i="32"/>
  <c r="H7907" i="32"/>
  <c r="H7908" i="32"/>
  <c r="H7909" i="32"/>
  <c r="H7910" i="32" s="1"/>
  <c r="H7911" i="32" s="1"/>
  <c r="H7912" i="32"/>
  <c r="H7913" i="32"/>
  <c r="H7914" i="32"/>
  <c r="H7915" i="32"/>
  <c r="H7916" i="32"/>
  <c r="H7917" i="32"/>
  <c r="H7918" i="32"/>
  <c r="H7919" i="32"/>
  <c r="H7920" i="32"/>
  <c r="H7921" i="32"/>
  <c r="H7922" i="32"/>
  <c r="H7923" i="32"/>
  <c r="H7924" i="32" s="1"/>
  <c r="H7925" i="32" s="1"/>
  <c r="H7926" i="32" s="1"/>
  <c r="H7927" i="32"/>
  <c r="H7928" i="32"/>
  <c r="H7929" i="32"/>
  <c r="H7930" i="32"/>
  <c r="H7931" i="32"/>
  <c r="H7932" i="32" s="1"/>
  <c r="H7933" i="32"/>
  <c r="H7934" i="32"/>
  <c r="H7935" i="32"/>
  <c r="H7936" i="32"/>
  <c r="H7937" i="32"/>
  <c r="H7938" i="32"/>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c r="H7960" i="32"/>
  <c r="H7961" i="32" s="1"/>
  <c r="H7962" i="32"/>
  <c r="H7963" i="32"/>
  <c r="H7964" i="32"/>
  <c r="H7965" i="32"/>
  <c r="H7966" i="32"/>
  <c r="H7967" i="32"/>
  <c r="H7968" i="32"/>
  <c r="H7969" i="32"/>
  <c r="H7970" i="32"/>
  <c r="H7971" i="32"/>
  <c r="H7972" i="32"/>
  <c r="H7973" i="32"/>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c r="H8003" i="32"/>
  <c r="H8004" i="32"/>
  <c r="H8005" i="32"/>
  <c r="H8006" i="32" s="1"/>
  <c r="H8007" i="32"/>
  <c r="H8008" i="32"/>
  <c r="H8009" i="32" s="1"/>
  <c r="H8010" i="32"/>
  <c r="H8011" i="32"/>
  <c r="H8012" i="32"/>
  <c r="H8013" i="32"/>
  <c r="H8014" i="32"/>
  <c r="H8015" i="32"/>
  <c r="H8016" i="32" s="1"/>
  <c r="H8017" i="32"/>
  <c r="H8018" i="32"/>
  <c r="H8019" i="32"/>
  <c r="H8020" i="32"/>
  <c r="H8021" i="32"/>
  <c r="H8022" i="32" s="1"/>
  <c r="H8023" i="32" s="1"/>
  <c r="H8024" i="32"/>
  <c r="H8025" i="32"/>
  <c r="H8026" i="32"/>
  <c r="H8027" i="32"/>
  <c r="H8028" i="32"/>
  <c r="H8029" i="32"/>
  <c r="H8030" i="32"/>
  <c r="H8031" i="32"/>
  <c r="H8032" i="32"/>
  <c r="H8033" i="32"/>
  <c r="H8034" i="32"/>
  <c r="H8035" i="32"/>
  <c r="H8036" i="32" s="1"/>
  <c r="H8037" i="32" s="1"/>
  <c r="H8038" i="32" s="1"/>
  <c r="H8039" i="32"/>
  <c r="H8040" i="32"/>
  <c r="H8041" i="32"/>
  <c r="H8042" i="32"/>
  <c r="H8043" i="32"/>
  <c r="H8044" i="32" s="1"/>
  <c r="H8045" i="32" s="1"/>
  <c r="H8046" i="32"/>
  <c r="H8047" i="32"/>
  <c r="H8048" i="32"/>
  <c r="H8049" i="32"/>
  <c r="H8050" i="32"/>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c r="H8072" i="32"/>
  <c r="H8073" i="32"/>
  <c r="H8074" i="32"/>
  <c r="H8075" i="32"/>
  <c r="H8076" i="32"/>
  <c r="H8077" i="32"/>
  <c r="H8078" i="32"/>
  <c r="H8079" i="32"/>
  <c r="H8080" i="32"/>
  <c r="H8081" i="32"/>
  <c r="H8082" i="32"/>
  <c r="H8083" i="32"/>
  <c r="H8084" i="32"/>
  <c r="H8085" i="32"/>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c r="H8115" i="32"/>
  <c r="H8116" i="32"/>
  <c r="H8117" i="32"/>
  <c r="H8118" i="32"/>
  <c r="H8119" i="32"/>
  <c r="H8120" i="32"/>
  <c r="H8121" i="32" s="1"/>
  <c r="H8122" i="32"/>
  <c r="H8123" i="32"/>
  <c r="H8124" i="32"/>
  <c r="H8125" i="32"/>
  <c r="H8126" i="32"/>
  <c r="H8127" i="32"/>
  <c r="H8128" i="32" s="1"/>
  <c r="H8129" i="32"/>
  <c r="H8130" i="32"/>
  <c r="H8131" i="32"/>
  <c r="H8132" i="32"/>
  <c r="H8133" i="32"/>
  <c r="H8134" i="32" s="1"/>
  <c r="H8135" i="32" s="1"/>
  <c r="H8136" i="32"/>
  <c r="H8137" i="32"/>
  <c r="H8138" i="32"/>
  <c r="H8139" i="32"/>
  <c r="H8140" i="32"/>
  <c r="H8141" i="32"/>
  <c r="H8142" i="32"/>
  <c r="H8143" i="32"/>
  <c r="H8144" i="32"/>
  <c r="H8145" i="32"/>
  <c r="H8146" i="32"/>
  <c r="H8147" i="32"/>
  <c r="H8148" i="32" s="1"/>
  <c r="H8149" i="32" s="1"/>
  <c r="H8150" i="32"/>
  <c r="H8151" i="32"/>
  <c r="H8152" i="32"/>
  <c r="H8153" i="32"/>
  <c r="H8154" i="32" s="1"/>
  <c r="H8155" i="32" s="1"/>
  <c r="H8156" i="32" s="1"/>
  <c r="H8157" i="32"/>
  <c r="H8158" i="32"/>
  <c r="H8159" i="32"/>
  <c r="H8160" i="32"/>
  <c r="H8161" i="32"/>
  <c r="H8162" i="32"/>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c r="H8184" i="32"/>
  <c r="H8185" i="32"/>
  <c r="H8186" i="32"/>
  <c r="H8187" i="32"/>
  <c r="H8188" i="32"/>
  <c r="H8189" i="32"/>
  <c r="H8190" i="32"/>
  <c r="H8191" i="32"/>
  <c r="H8192" i="32" s="1"/>
  <c r="H8193" i="32"/>
  <c r="H8194" i="32"/>
  <c r="H8195" i="32"/>
  <c r="H8196" i="32"/>
  <c r="H8197" i="32"/>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c r="H8227" i="32"/>
  <c r="H8228" i="32"/>
  <c r="H8229" i="32"/>
  <c r="H8230" i="32"/>
  <c r="H8231" i="32"/>
  <c r="H8232" i="32"/>
  <c r="H8233" i="32" s="1"/>
  <c r="H8234" i="32"/>
  <c r="H8235" i="32"/>
  <c r="H8236" i="32"/>
  <c r="H8237" i="32"/>
  <c r="H8238" i="32"/>
  <c r="H8239" i="32"/>
  <c r="H8240" i="32" s="1"/>
  <c r="H8241" i="32"/>
  <c r="H8242" i="32"/>
  <c r="H8243" i="32"/>
  <c r="H8244" i="32"/>
  <c r="H8245" i="32"/>
  <c r="H8246" i="32" s="1"/>
  <c r="H8247" i="32" s="1"/>
  <c r="H8248" i="32"/>
  <c r="H8249" i="32"/>
  <c r="H8250" i="32"/>
  <c r="H8251" i="32"/>
  <c r="H8252" i="32"/>
  <c r="H8253" i="32"/>
  <c r="H8254" i="32"/>
  <c r="H8255" i="32"/>
  <c r="H8256" i="32"/>
  <c r="H8257" i="32"/>
  <c r="H8258" i="32"/>
  <c r="H8259" i="32"/>
  <c r="H8260" i="32" s="1"/>
  <c r="H8261" i="32" s="1"/>
  <c r="H8262" i="32"/>
  <c r="H8263" i="32"/>
  <c r="H8264" i="32"/>
  <c r="H8265" i="32"/>
  <c r="H8266" i="32"/>
  <c r="H8267" i="32"/>
  <c r="H8268" i="32" s="1"/>
  <c r="H8269" i="32"/>
  <c r="H8270" i="32"/>
  <c r="H8271" i="32"/>
  <c r="H8272" i="32"/>
  <c r="H8273" i="32"/>
  <c r="H8274" i="32"/>
  <c r="H8275" i="32" s="1"/>
  <c r="H8276" i="32"/>
  <c r="H8277" i="32"/>
  <c r="H8278" i="32"/>
  <c r="H8279" i="32"/>
  <c r="H8280" i="32"/>
  <c r="H8281" i="32" s="1"/>
  <c r="H8282" i="32" s="1"/>
  <c r="H8283" i="32"/>
  <c r="H8284" i="32"/>
  <c r="H8285" i="32"/>
  <c r="H8286" i="32"/>
  <c r="H8287" i="32"/>
  <c r="H8288" i="32" s="1"/>
  <c r="H8289" i="32" s="1"/>
  <c r="H8290" i="32"/>
  <c r="H8291" i="32"/>
  <c r="H8292" i="32"/>
  <c r="H8293" i="32"/>
  <c r="H8294" i="32"/>
  <c r="H8295" i="32"/>
  <c r="H8296" i="32"/>
  <c r="H8297" i="32"/>
  <c r="H8298" i="32"/>
  <c r="H8299" i="32"/>
  <c r="H8300" i="32"/>
  <c r="H8301" i="32"/>
  <c r="H8302" i="32"/>
  <c r="H8303" i="32"/>
  <c r="H8304" i="32"/>
  <c r="H8305" i="32"/>
  <c r="H8306" i="32"/>
  <c r="H8307" i="32"/>
  <c r="H8308" i="32"/>
  <c r="H8309" i="32"/>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c r="H8345" i="32" s="1"/>
  <c r="H8346" i="32"/>
  <c r="H8347" i="32"/>
  <c r="H8348" i="32"/>
  <c r="H8349" i="32"/>
  <c r="H8350" i="32"/>
  <c r="H8351" i="32"/>
  <c r="H8352" i="32" s="1"/>
  <c r="H8353" i="32"/>
  <c r="H8354" i="32"/>
  <c r="H8355" i="32"/>
  <c r="H8356" i="32"/>
  <c r="H8357" i="32"/>
  <c r="H8358" i="32" s="1"/>
  <c r="H8359" i="32" s="1"/>
  <c r="H8360" i="32" s="1"/>
  <c r="H8361" i="32"/>
  <c r="H8362" i="32"/>
  <c r="H8363" i="32"/>
  <c r="H8364" i="32"/>
  <c r="H8365" i="32"/>
  <c r="H8366" i="32"/>
  <c r="H8367" i="32"/>
  <c r="H8368" i="32"/>
  <c r="H8369" i="32"/>
  <c r="H8370" i="32"/>
  <c r="H8371" i="32"/>
  <c r="H8372" i="32" s="1"/>
  <c r="H8373" i="32" s="1"/>
  <c r="H8374" i="32"/>
  <c r="H8375" i="32"/>
  <c r="H8376" i="32"/>
  <c r="H8377" i="32"/>
  <c r="H8378" i="32"/>
  <c r="H8379" i="32"/>
  <c r="H8380" i="32" s="1"/>
  <c r="H8381" i="32"/>
  <c r="H8382" i="32"/>
  <c r="H8383" i="32"/>
  <c r="H8384" i="32"/>
  <c r="H8385" i="32"/>
  <c r="H8386" i="32"/>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c r="H8408" i="32"/>
  <c r="H8409" i="32"/>
  <c r="H8410" i="32" s="1"/>
  <c r="H8411" i="32"/>
  <c r="H8412" i="32"/>
  <c r="H8413" i="32"/>
  <c r="H8414" i="32"/>
  <c r="H8415" i="32"/>
  <c r="H8416" i="32"/>
  <c r="H8417" i="32"/>
  <c r="H8418" i="32"/>
  <c r="H8419" i="32"/>
  <c r="H8420" i="32"/>
  <c r="H8421" i="32"/>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c r="H8451" i="32"/>
  <c r="H8452" i="32" s="1"/>
  <c r="H8453" i="32"/>
  <c r="H8454" i="32"/>
  <c r="H8455" i="32"/>
  <c r="H8456" i="32"/>
  <c r="H8457" i="32" s="1"/>
  <c r="H8458" i="32" s="1"/>
  <c r="H8459" i="32"/>
  <c r="H8460" i="32"/>
  <c r="H8461" i="32"/>
  <c r="H8462" i="32"/>
  <c r="H8463" i="32"/>
  <c r="H8464" i="32" s="1"/>
  <c r="H8465" i="32"/>
  <c r="H8466" i="32"/>
  <c r="H8467" i="32"/>
  <c r="H8468" i="32"/>
  <c r="H8469" i="32"/>
  <c r="H8470" i="32" s="1"/>
  <c r="H8471" i="32" s="1"/>
  <c r="H8472" i="32"/>
  <c r="H8473" i="32"/>
  <c r="H8474" i="32"/>
  <c r="H8475" i="32"/>
  <c r="H8476" i="32"/>
  <c r="H8477" i="32"/>
  <c r="H8478" i="32"/>
  <c r="H8479" i="32"/>
  <c r="H8480" i="32"/>
  <c r="H8481" i="32"/>
  <c r="H8482" i="32"/>
  <c r="H8483" i="32"/>
  <c r="H8484" i="32" s="1"/>
  <c r="H8485" i="32" s="1"/>
  <c r="H8486" i="32"/>
  <c r="H8487" i="32"/>
  <c r="H8488" i="32"/>
  <c r="H8489" i="32"/>
  <c r="H8490" i="32"/>
  <c r="H8491" i="32"/>
  <c r="H8492" i="32" s="1"/>
  <c r="H8493" i="32"/>
  <c r="H8494" i="32"/>
  <c r="H8495" i="32"/>
  <c r="H8496" i="32"/>
  <c r="H8497" i="32"/>
  <c r="H8498" i="32"/>
  <c r="H8499" i="32" s="1"/>
  <c r="H8500" i="32"/>
  <c r="H8501" i="32"/>
  <c r="H8502" i="32"/>
  <c r="H8503" i="32"/>
  <c r="H8504" i="32"/>
  <c r="H8505" i="32" s="1"/>
  <c r="H8506" i="32" s="1"/>
  <c r="H8507" i="32"/>
  <c r="H8508" i="32"/>
  <c r="H8509" i="32"/>
  <c r="H8510" i="32"/>
  <c r="H8511" i="32"/>
  <c r="H8512" i="32" s="1"/>
  <c r="H8513" i="32" s="1"/>
  <c r="H8514" i="32"/>
  <c r="H8515" i="32"/>
  <c r="H8516" i="32"/>
  <c r="H8517" i="32"/>
  <c r="H8518" i="32"/>
  <c r="H8519" i="32"/>
  <c r="H8520" i="32"/>
  <c r="H8521" i="32"/>
  <c r="H8522" i="32"/>
  <c r="H8523" i="32"/>
  <c r="H8524" i="32"/>
  <c r="H8525" i="32"/>
  <c r="H8526" i="32"/>
  <c r="H8527" i="32"/>
  <c r="H8528" i="32"/>
  <c r="H8529" i="32"/>
  <c r="H8530" i="32"/>
  <c r="H8531" i="32"/>
  <c r="H8532" i="32"/>
  <c r="H8533" i="32"/>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c r="H8563" i="32"/>
  <c r="H8564" i="32"/>
  <c r="H8565" i="32"/>
  <c r="H8566" i="32"/>
  <c r="H8567" i="32"/>
  <c r="H8568" i="32"/>
  <c r="H8569" i="32" s="1"/>
  <c r="H8570" i="32"/>
  <c r="H8571" i="32"/>
  <c r="H8572" i="32"/>
  <c r="H8573" i="32"/>
  <c r="H8574" i="32"/>
  <c r="H8575" i="32"/>
  <c r="H8576" i="32" s="1"/>
  <c r="H8577" i="32"/>
  <c r="H8578" i="32"/>
  <c r="H8579" i="32"/>
  <c r="H8580" i="32"/>
  <c r="H8581" i="32"/>
  <c r="H8582" i="32" s="1"/>
  <c r="H8583" i="32" s="1"/>
  <c r="H8584" i="32"/>
  <c r="H8585" i="32"/>
  <c r="H8586" i="32"/>
  <c r="H8587" i="32"/>
  <c r="H8588" i="32"/>
  <c r="H8589" i="32"/>
  <c r="H8590" i="32"/>
  <c r="H8591" i="32"/>
  <c r="H8592" i="32"/>
  <c r="H8593" i="32"/>
  <c r="H8594" i="32"/>
  <c r="H8595" i="32"/>
  <c r="H8596" i="32" s="1"/>
  <c r="H8597" i="32" s="1"/>
  <c r="H8598" i="32"/>
  <c r="H8599" i="32"/>
  <c r="H8600" i="32"/>
  <c r="H8601" i="32"/>
  <c r="H8602" i="32"/>
  <c r="H8603" i="32"/>
  <c r="H8604" i="32" s="1"/>
  <c r="H8605" i="32"/>
  <c r="H8606" i="32"/>
  <c r="H8607" i="32"/>
  <c r="H8608" i="32"/>
  <c r="H8609" i="32"/>
  <c r="H8610" i="32"/>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c r="H8632" i="32" s="1"/>
  <c r="H8633" i="32"/>
  <c r="H8634" i="32"/>
  <c r="H8635" i="32"/>
  <c r="H8636" i="32"/>
  <c r="H8637" i="32"/>
  <c r="H8638" i="32"/>
  <c r="H8639" i="32"/>
  <c r="H8640" i="32"/>
  <c r="H8641" i="32"/>
  <c r="H8642" i="32"/>
  <c r="H8643" i="32"/>
  <c r="H8644" i="32"/>
  <c r="H8645" i="32"/>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c r="H8675" i="32"/>
  <c r="H8676" i="32"/>
  <c r="H8677" i="32"/>
  <c r="H8678" i="32"/>
  <c r="H8679" i="32"/>
  <c r="H8680" i="32" s="1"/>
  <c r="H8681" i="32" s="1"/>
  <c r="H8682" i="32"/>
  <c r="H8683" i="32"/>
  <c r="H8684" i="32"/>
  <c r="H8685" i="32"/>
  <c r="H8686" i="32"/>
  <c r="H8687" i="32"/>
  <c r="H8688" i="32" s="1"/>
  <c r="H8689" i="32"/>
  <c r="H8690" i="32"/>
  <c r="H8691" i="32"/>
  <c r="H8692" i="32"/>
  <c r="H8693" i="32"/>
  <c r="H8694" i="32" s="1"/>
  <c r="H8695" i="32" s="1"/>
  <c r="H8696" i="32" s="1"/>
  <c r="H8697" i="32"/>
  <c r="H8698" i="32"/>
  <c r="H8699" i="32"/>
  <c r="H8700" i="32"/>
  <c r="H8701" i="32"/>
  <c r="H8702" i="32"/>
  <c r="H8703" i="32"/>
  <c r="H8704" i="32"/>
  <c r="H8705" i="32"/>
  <c r="H8706" i="32"/>
  <c r="H8707" i="32"/>
  <c r="H8708" i="32" s="1"/>
  <c r="H8709" i="32" s="1"/>
  <c r="H8710" i="32"/>
  <c r="H8711" i="32"/>
  <c r="H8712" i="32"/>
  <c r="H8713" i="32"/>
  <c r="H8714" i="32"/>
  <c r="H8715" i="32"/>
  <c r="H8716" i="32" s="1"/>
  <c r="H8717" i="32"/>
  <c r="H8718" i="32"/>
  <c r="H8719" i="32"/>
  <c r="H8720" i="32"/>
  <c r="H8721" i="32"/>
  <c r="H8722" i="32"/>
  <c r="H8723" i="32" s="1"/>
  <c r="H8724" i="32" s="1"/>
  <c r="H8725" i="32"/>
  <c r="H8726" i="32"/>
  <c r="H8727" i="32"/>
  <c r="H8728" i="32"/>
  <c r="H8729" i="32" s="1"/>
  <c r="H8730" i="32" s="1"/>
  <c r="H8731" i="32"/>
  <c r="H8732" i="32"/>
  <c r="H8733" i="32"/>
  <c r="H8734" i="32"/>
  <c r="H8735" i="32"/>
  <c r="H8736" i="32" s="1"/>
  <c r="H8737" i="32" s="1"/>
  <c r="H8738" i="32"/>
  <c r="H8739" i="32"/>
  <c r="H8740" i="32"/>
  <c r="H8741" i="32"/>
  <c r="H8742" i="32"/>
  <c r="H8743" i="32"/>
  <c r="H8744" i="32" s="1"/>
  <c r="H8745" i="32"/>
  <c r="H8746" i="32"/>
  <c r="H8747" i="32"/>
  <c r="H8748" i="32"/>
  <c r="H8749" i="32"/>
  <c r="H8750" i="32"/>
  <c r="H8751" i="32" s="1"/>
  <c r="H8752" i="32"/>
  <c r="H8753" i="32"/>
  <c r="H8754" i="32"/>
  <c r="H8755" i="32"/>
  <c r="H8756" i="32"/>
  <c r="H8757" i="32" s="1"/>
  <c r="H8758" i="32" s="1"/>
  <c r="H8759" i="32"/>
  <c r="H8760" i="32"/>
  <c r="H8761" i="32"/>
  <c r="H8762" i="32"/>
  <c r="H8763" i="32"/>
  <c r="H8764" i="32" s="1"/>
  <c r="H8765" i="32" s="1"/>
  <c r="H8766" i="32"/>
  <c r="H8767" i="32"/>
  <c r="H8768" i="32"/>
  <c r="H8769" i="32"/>
  <c r="H8770" i="32"/>
  <c r="H8771" i="32" s="1"/>
  <c r="H8772" i="32" s="1"/>
  <c r="H8773" i="32"/>
  <c r="H8774" i="32"/>
  <c r="H8775" i="32"/>
  <c r="H8776" i="32"/>
  <c r="H8777" i="32"/>
  <c r="H8778" i="32" s="1"/>
  <c r="H8779" i="32"/>
  <c r="H8780" i="32"/>
  <c r="H8781" i="32"/>
  <c r="H8782" i="32"/>
  <c r="H8783" i="32"/>
  <c r="H8784" i="32"/>
  <c r="H8785" i="32"/>
  <c r="H8786" i="32"/>
  <c r="H8787" i="32"/>
  <c r="H8788" i="32"/>
  <c r="H8789" i="32"/>
  <c r="H8790" i="32"/>
  <c r="H8791" i="32"/>
  <c r="H8792" i="32"/>
  <c r="H8793" i="32" s="1"/>
  <c r="H8794" i="32" s="1"/>
  <c r="H8795" i="32"/>
  <c r="H8796" i="32"/>
  <c r="H8797" i="32"/>
  <c r="H8798" i="32"/>
  <c r="H8799" i="32"/>
  <c r="H8800" i="32" s="1"/>
  <c r="H8801" i="32"/>
  <c r="H8802" i="32"/>
  <c r="H8803" i="32"/>
  <c r="H8804" i="32"/>
  <c r="H8805" i="32"/>
  <c r="H8806" i="32" s="1"/>
  <c r="H8807" i="32" s="1"/>
  <c r="H8808" i="32"/>
  <c r="H8809" i="32"/>
  <c r="H8810" i="32"/>
  <c r="H8811" i="32"/>
  <c r="H8812" i="32"/>
  <c r="H8813" i="32"/>
  <c r="H8814" i="32"/>
  <c r="H8815" i="32"/>
  <c r="H8816" i="32"/>
  <c r="H8817" i="32"/>
  <c r="H8818" i="32"/>
  <c r="H8819" i="32"/>
  <c r="H8820" i="32"/>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c r="H8849" i="32" s="1"/>
  <c r="H8850" i="32"/>
  <c r="H8851" i="32"/>
  <c r="H8852" i="32"/>
  <c r="H8853" i="32"/>
  <c r="H8854" i="32"/>
  <c r="H8855" i="32" s="1"/>
  <c r="H8856" i="32" s="1"/>
  <c r="H8857" i="32"/>
  <c r="H8858" i="32"/>
  <c r="H8859" i="32"/>
  <c r="H8860" i="32"/>
  <c r="H8861" i="32"/>
  <c r="H8862" i="32" s="1"/>
  <c r="H8863" i="32" s="1"/>
  <c r="H8864" i="32"/>
  <c r="H8865" i="32"/>
  <c r="H8866" i="32"/>
  <c r="H8867" i="32"/>
  <c r="H8868" i="32"/>
  <c r="H8869" i="32" s="1"/>
  <c r="H8870" i="32" s="1"/>
  <c r="H8871" i="32"/>
  <c r="H8872" i="32"/>
  <c r="H8873" i="32"/>
  <c r="H8874" i="32"/>
  <c r="H8875" i="32"/>
  <c r="H8876" i="32"/>
  <c r="H8877" i="32"/>
  <c r="H8878" i="32"/>
  <c r="H8879" i="32"/>
  <c r="H8880" i="32"/>
  <c r="H8881" i="32"/>
  <c r="H8882" i="32"/>
  <c r="H8883" i="32"/>
  <c r="H8884" i="32"/>
  <c r="H8885" i="32"/>
  <c r="H8886" i="32"/>
  <c r="H8887" i="32"/>
  <c r="H8888" i="32"/>
  <c r="H8889" i="32"/>
  <c r="H8890" i="32"/>
  <c r="H8891" i="32" s="1"/>
  <c r="H8892" i="32"/>
  <c r="H8893" i="32"/>
  <c r="H8894" i="32"/>
  <c r="H8895" i="32"/>
  <c r="H8896" i="32"/>
  <c r="H8897" i="32" s="1"/>
  <c r="H8898" i="32" s="1"/>
  <c r="H8899" i="32"/>
  <c r="H8900" i="32"/>
  <c r="H8901" i="32"/>
  <c r="H8902" i="32"/>
  <c r="H8903" i="32"/>
  <c r="H8904" i="32"/>
  <c r="H8905" i="32" s="1"/>
  <c r="H8906" i="32"/>
  <c r="H8907" i="32"/>
  <c r="H8908" i="32"/>
  <c r="H8909" i="32"/>
  <c r="H8910" i="32"/>
  <c r="H8911" i="32"/>
  <c r="H8912" i="32"/>
  <c r="H8913" i="32"/>
  <c r="H8914" i="32"/>
  <c r="H8915" i="32"/>
  <c r="H8916" i="32"/>
  <c r="H8917" i="32"/>
  <c r="H8918" i="32" s="1"/>
  <c r="H8919" i="32" s="1"/>
  <c r="H8920" i="32" s="1"/>
  <c r="H8921" i="32"/>
  <c r="H8922" i="32"/>
  <c r="H8923" i="32"/>
  <c r="H8924" i="32"/>
  <c r="H8925" i="32"/>
  <c r="H8926" i="32" s="1"/>
  <c r="H8927" i="32"/>
  <c r="H8928" i="32"/>
  <c r="H8929" i="32"/>
  <c r="H8930" i="32"/>
  <c r="H8931" i="32"/>
  <c r="H8932" i="32"/>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c r="H8960" i="32"/>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c r="H8989" i="32"/>
  <c r="H8990" i="32"/>
  <c r="H8991" i="32"/>
  <c r="H8992" i="32"/>
  <c r="H8993" i="32"/>
  <c r="H8994" i="32"/>
  <c r="H8995" i="32"/>
  <c r="H8996" i="32"/>
  <c r="H8997" i="32"/>
  <c r="H8998" i="32"/>
  <c r="H8999" i="32"/>
  <c r="H9000" i="32"/>
  <c r="H9001" i="32"/>
  <c r="H9002" i="32"/>
  <c r="H9003" i="32" s="1"/>
  <c r="H9004" i="32"/>
  <c r="H9005" i="32"/>
  <c r="H9006" i="32"/>
  <c r="H9007" i="32"/>
  <c r="H9008" i="32"/>
  <c r="H9009" i="32" s="1"/>
  <c r="H9010" i="32" s="1"/>
  <c r="H9011" i="32"/>
  <c r="H9012" i="32"/>
  <c r="H9013" i="32"/>
  <c r="H9014" i="32"/>
  <c r="H9015" i="32"/>
  <c r="H9016" i="32"/>
  <c r="H9017" i="32" s="1"/>
  <c r="H9018" i="32" s="1"/>
  <c r="H9019" i="32"/>
  <c r="H9020" i="32"/>
  <c r="H9021" i="32"/>
  <c r="H9022" i="32"/>
  <c r="H9023" i="32"/>
  <c r="H9024" i="32"/>
  <c r="H9025" i="32"/>
  <c r="H9026" i="32"/>
  <c r="H9027" i="32"/>
  <c r="H9028" i="32"/>
  <c r="H9029" i="32"/>
  <c r="H9030" i="32"/>
  <c r="H9031" i="32" s="1"/>
  <c r="H9032" i="32"/>
  <c r="H9033" i="32"/>
  <c r="H9034" i="32"/>
  <c r="H9035" i="32"/>
  <c r="H9036" i="32"/>
  <c r="H9037" i="32"/>
  <c r="H9038" i="32" s="1"/>
  <c r="H9039" i="32"/>
  <c r="H9040" i="32"/>
  <c r="H9041" i="32"/>
  <c r="H9042" i="32"/>
  <c r="H9043" i="32"/>
  <c r="H9044" i="32"/>
  <c r="H9045" i="32" s="1"/>
  <c r="H9046" i="32"/>
  <c r="H9047" i="32"/>
  <c r="H9048" i="32"/>
  <c r="H9049" i="32"/>
  <c r="H9050" i="32"/>
  <c r="H9051" i="32" s="1"/>
  <c r="H9052" i="32" s="1"/>
  <c r="H9053" i="32"/>
  <c r="H9054" i="32"/>
  <c r="H9055" i="32"/>
  <c r="H9056" i="32"/>
  <c r="H9057" i="32"/>
  <c r="H9058" i="32" s="1"/>
  <c r="H9059" i="32" s="1"/>
  <c r="H9060" i="32"/>
  <c r="H9061" i="32"/>
  <c r="H9062" i="32"/>
  <c r="H9063" i="32"/>
  <c r="H9064" i="32"/>
  <c r="H9065" i="32" s="1"/>
  <c r="H9066" i="32" s="1"/>
  <c r="H9067" i="32"/>
  <c r="H9068" i="32"/>
  <c r="H9069" i="32"/>
  <c r="H9070" i="32"/>
  <c r="H9071" i="32"/>
  <c r="H9072" i="32"/>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c r="H9101" i="32"/>
  <c r="H9102" i="32"/>
  <c r="H9103" i="32"/>
  <c r="H9104" i="32"/>
  <c r="H9105" i="32" s="1"/>
  <c r="H9106" i="32"/>
  <c r="H9107" i="32"/>
  <c r="H9108" i="32"/>
  <c r="H9109" i="32"/>
  <c r="H9110" i="32"/>
  <c r="H9111" i="32"/>
  <c r="H9112" i="32"/>
  <c r="H9113" i="32"/>
  <c r="H9114" i="32"/>
  <c r="H9115" i="32" s="1"/>
  <c r="H9116" i="32"/>
  <c r="H9117" i="32"/>
  <c r="H9118" i="32"/>
  <c r="H9119" i="32"/>
  <c r="H9120" i="32"/>
  <c r="H9121" i="32" s="1"/>
  <c r="H9122" i="32" s="1"/>
  <c r="H9123" i="32"/>
  <c r="H9124" i="32"/>
  <c r="H9125" i="32"/>
  <c r="H9126" i="32"/>
  <c r="H9127" i="32"/>
  <c r="H9128" i="32"/>
  <c r="H9129" i="32" s="1"/>
  <c r="H9130" i="32"/>
  <c r="H9131" i="32"/>
  <c r="H9132" i="32"/>
  <c r="H9133" i="32"/>
  <c r="H9134" i="32"/>
  <c r="H9135" i="32"/>
  <c r="H9136" i="32"/>
  <c r="H9137" i="32"/>
  <c r="H9138" i="32"/>
  <c r="H9139" i="32"/>
  <c r="H9140" i="32"/>
  <c r="H9141" i="32"/>
  <c r="H9142" i="32"/>
  <c r="H9143" i="32" s="1"/>
  <c r="H9144" i="32"/>
  <c r="H9145" i="32"/>
  <c r="H9146" i="32"/>
  <c r="H9147" i="32"/>
  <c r="H9148" i="32"/>
  <c r="H9149" i="32"/>
  <c r="H9150" i="32" s="1"/>
  <c r="H9151" i="32"/>
  <c r="H9152" i="32"/>
  <c r="H9153" i="32"/>
  <c r="H9154" i="32"/>
  <c r="H9155" i="32"/>
  <c r="H9156" i="32"/>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c r="H9213" i="32"/>
  <c r="H9214" i="32"/>
  <c r="H9215" i="32"/>
  <c r="H9216" i="32"/>
  <c r="H9217" i="32"/>
  <c r="H9218" i="32"/>
  <c r="H9219" i="32"/>
  <c r="H9220" i="32"/>
  <c r="H9221" i="32"/>
  <c r="H9222" i="32"/>
  <c r="H9223" i="32"/>
  <c r="H9224" i="32"/>
  <c r="H9225" i="32"/>
  <c r="H9226" i="32"/>
  <c r="H9227" i="32" s="1"/>
  <c r="H9228" i="32"/>
  <c r="H9229" i="32"/>
  <c r="H9230" i="32"/>
  <c r="H9231" i="32"/>
  <c r="H9232" i="32"/>
  <c r="H9233" i="32" s="1"/>
  <c r="H9234" i="32" s="1"/>
  <c r="H9235" i="32"/>
  <c r="H9236" i="32"/>
  <c r="H9237" i="32"/>
  <c r="H9238" i="32"/>
  <c r="H9239" i="32"/>
  <c r="H9240" i="32"/>
  <c r="H9241" i="32" s="1"/>
  <c r="H9242" i="32"/>
  <c r="H9243" i="32"/>
  <c r="H9244" i="32"/>
  <c r="H9245" i="32"/>
  <c r="H9246" i="32" s="1"/>
  <c r="H9247" i="32" s="1"/>
  <c r="H9248" i="32" s="1"/>
  <c r="H9249" i="32"/>
  <c r="H9250" i="32"/>
  <c r="H9251" i="32"/>
  <c r="H9252" i="32"/>
  <c r="H9253" i="32"/>
  <c r="H9254" i="32"/>
  <c r="H9255" i="32" s="1"/>
  <c r="H9256" i="32"/>
  <c r="H9257" i="32"/>
  <c r="H9258" i="32"/>
  <c r="H9259" i="32"/>
  <c r="H9260" i="32"/>
  <c r="H9261" i="32"/>
  <c r="H9262" i="32" s="1"/>
  <c r="H9263" i="32"/>
  <c r="H9264" i="32"/>
  <c r="H9265" i="32"/>
  <c r="H9266" i="32"/>
  <c r="H9267" i="32"/>
  <c r="H9268" i="32"/>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c r="H9297" i="32"/>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c r="H9332" i="32"/>
  <c r="H9333" i="32"/>
  <c r="H9334" i="32"/>
  <c r="H9335" i="32"/>
  <c r="H9336" i="32"/>
  <c r="H9337" i="32"/>
  <c r="H9338" i="32"/>
  <c r="H9339" i="32" s="1"/>
  <c r="H9340" i="32"/>
  <c r="H9341" i="32"/>
  <c r="H9342" i="32"/>
  <c r="H9343" i="32"/>
  <c r="H9344" i="32"/>
  <c r="H9345" i="32"/>
  <c r="H9346" i="32" s="1"/>
  <c r="H9347" i="32"/>
  <c r="H9348" i="32"/>
  <c r="H9349" i="32"/>
  <c r="H9350" i="32"/>
  <c r="H9351" i="32"/>
  <c r="H9352" i="32"/>
  <c r="H9353" i="32" s="1"/>
  <c r="H9354" i="32"/>
  <c r="H9355" i="32"/>
  <c r="H9356" i="32"/>
  <c r="H9357" i="32"/>
  <c r="H9358" i="32"/>
  <c r="H9359" i="32"/>
  <c r="H9360" i="32"/>
  <c r="H9361" i="32"/>
  <c r="H9362" i="32"/>
  <c r="H9363" i="32"/>
  <c r="H9364" i="32"/>
  <c r="H9365" i="32"/>
  <c r="H9366" i="32" s="1"/>
  <c r="H9367" i="32" s="1"/>
  <c r="H9368" i="32"/>
  <c r="H9369" i="32"/>
  <c r="H9370" i="32"/>
  <c r="H9371" i="32"/>
  <c r="H9372" i="32"/>
  <c r="H9373" i="32"/>
  <c r="H9374" i="32" s="1"/>
  <c r="H9375" i="32"/>
  <c r="H9376" i="32"/>
  <c r="H9377" i="32"/>
  <c r="H9378" i="32"/>
  <c r="H9379" i="32"/>
  <c r="H9380" i="32"/>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c r="H9409" i="32"/>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c r="H9437" i="32"/>
  <c r="H9438" i="32"/>
  <c r="H9439" i="32"/>
  <c r="H9440" i="32"/>
  <c r="H9441" i="32"/>
  <c r="H9442" i="32"/>
  <c r="H9443" i="32"/>
  <c r="H9444" i="32"/>
  <c r="H9445" i="32"/>
  <c r="H9446" i="32"/>
  <c r="H9447" i="32"/>
  <c r="H9448" i="32"/>
  <c r="H9449" i="32"/>
  <c r="H9450" i="32"/>
  <c r="H9451" i="32" s="1"/>
  <c r="H9452" i="32"/>
  <c r="H9453" i="32"/>
  <c r="H9454" i="32" s="1"/>
  <c r="H9455" i="32"/>
  <c r="H9456" i="32"/>
  <c r="H9457" i="32" s="1"/>
  <c r="H9458" i="32" s="1"/>
  <c r="H9459" i="32"/>
  <c r="H9460" i="32"/>
  <c r="H9461" i="32"/>
  <c r="H9462" i="32"/>
  <c r="H9463" i="32"/>
  <c r="H9464" i="32"/>
  <c r="H9465" i="32" s="1"/>
  <c r="H9466" i="32"/>
  <c r="H9467" i="32"/>
  <c r="H9468" i="32"/>
  <c r="H9469" i="32"/>
  <c r="H9470" i="32"/>
  <c r="H9471" i="32"/>
  <c r="H9472" i="32"/>
  <c r="H9473" i="32"/>
  <c r="H9474" i="32"/>
  <c r="H9475" i="32"/>
  <c r="H9476" i="32"/>
  <c r="H9477" i="32"/>
  <c r="H9478" i="32" s="1"/>
  <c r="H9479" i="32" s="1"/>
  <c r="H9480" i="32"/>
  <c r="H9481" i="32"/>
  <c r="H9482" i="32"/>
  <c r="H9483" i="32"/>
  <c r="H9484" i="32"/>
  <c r="H9485" i="32"/>
  <c r="H9486" i="32" s="1"/>
  <c r="H9487" i="32"/>
  <c r="H9488" i="32"/>
  <c r="H9489" i="32"/>
  <c r="H9490" i="32"/>
  <c r="H9491" i="32"/>
  <c r="H9492" i="32"/>
  <c r="H9493" i="32" s="1"/>
  <c r="H9494" i="32"/>
  <c r="H9495" i="32"/>
  <c r="H9496" i="32"/>
  <c r="H9497" i="32"/>
  <c r="H9498" i="32"/>
  <c r="H9499" i="32" s="1"/>
  <c r="H9500" i="32" s="1"/>
  <c r="H9501" i="32"/>
  <c r="H9502" i="32"/>
  <c r="H9503" i="32"/>
  <c r="H9504" i="32"/>
  <c r="H9505" i="32"/>
  <c r="H9506" i="32" s="1"/>
  <c r="H9507" i="32" s="1"/>
  <c r="H9508" i="32"/>
  <c r="H9509" i="32"/>
  <c r="H9510" i="32"/>
  <c r="H9511" i="32"/>
  <c r="H9512" i="32"/>
  <c r="H9513" i="32" s="1"/>
  <c r="H9514" i="32" s="1"/>
  <c r="H9515" i="32"/>
  <c r="H9516" i="32"/>
  <c r="H9517" i="32"/>
  <c r="H9518" i="32"/>
  <c r="H9519" i="32"/>
  <c r="H9520" i="32"/>
  <c r="H9521" i="32"/>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c r="H9549" i="32"/>
  <c r="H9550" i="32" s="1"/>
  <c r="H9551" i="32"/>
  <c r="H9552" i="32"/>
  <c r="H9553" i="32"/>
  <c r="H9554" i="32"/>
  <c r="H9555" i="32"/>
  <c r="H9556" i="32"/>
  <c r="H9557" i="32"/>
  <c r="H9558" i="32"/>
  <c r="H9559" i="32"/>
  <c r="H9560" i="32"/>
  <c r="H9561" i="32"/>
  <c r="H9562" i="32"/>
  <c r="H9563" i="32" s="1"/>
  <c r="H9564" i="32"/>
  <c r="H9565" i="32"/>
  <c r="H9566" i="32"/>
  <c r="H9567" i="32"/>
  <c r="H9568" i="32"/>
  <c r="H9569" i="32"/>
  <c r="H9570" i="32" s="1"/>
  <c r="H9571" i="32"/>
  <c r="H9572" i="32"/>
  <c r="H9573" i="32"/>
  <c r="H9574" i="32"/>
  <c r="H9575" i="32"/>
  <c r="H9576" i="32"/>
  <c r="H9577" i="32" s="1"/>
  <c r="H9578" i="32"/>
  <c r="H9579" i="32"/>
  <c r="H9580" i="32"/>
  <c r="H9581" i="32"/>
  <c r="H9582" i="32"/>
  <c r="H9583" i="32"/>
  <c r="H9584" i="32"/>
  <c r="H9585" i="32"/>
  <c r="H9586" i="32"/>
  <c r="H9587" i="32"/>
  <c r="H9588" i="32"/>
  <c r="H9589" i="32"/>
  <c r="H9590" i="32" s="1"/>
  <c r="H9591" i="32" s="1"/>
  <c r="H9592" i="32"/>
  <c r="H9593" i="32"/>
  <c r="H9594" i="32"/>
  <c r="H9595" i="32"/>
  <c r="H9596" i="32"/>
  <c r="H9597" i="32"/>
  <c r="H9598" i="32" s="1"/>
  <c r="H9599" i="32"/>
  <c r="H9600" i="32"/>
  <c r="H9601" i="32"/>
  <c r="H9602" i="32"/>
  <c r="H9603" i="32"/>
  <c r="H9604" i="32"/>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c r="H9633" i="32"/>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c r="H9661" i="32"/>
  <c r="H9662" i="32"/>
  <c r="H9663" i="32"/>
  <c r="H9664" i="32"/>
  <c r="H9665" i="32"/>
  <c r="H9666" i="32"/>
  <c r="H9667" i="32"/>
  <c r="H9668" i="32"/>
  <c r="H9669" i="32"/>
  <c r="H9670" i="32"/>
  <c r="H9671" i="32"/>
  <c r="H9672" i="32"/>
  <c r="H9673" i="32"/>
  <c r="H9674" i="32"/>
  <c r="H9675" i="32" s="1"/>
  <c r="H9676" i="32"/>
  <c r="H9677" i="32"/>
  <c r="H9678" i="32"/>
  <c r="H9679" i="32"/>
  <c r="H9680" i="32"/>
  <c r="H9681" i="32"/>
  <c r="H9682" i="32" s="1"/>
  <c r="H9683" i="32"/>
  <c r="H9684" i="32"/>
  <c r="H9685" i="32"/>
  <c r="H9686" i="32"/>
  <c r="H9687" i="32"/>
  <c r="H9688" i="32"/>
  <c r="H9689" i="32" s="1"/>
  <c r="H9690" i="32" s="1"/>
  <c r="H9691" i="32"/>
  <c r="H9692" i="32"/>
  <c r="H9693" i="32"/>
  <c r="H9694" i="32"/>
  <c r="H9695" i="32"/>
  <c r="H9696" i="32"/>
  <c r="H9697" i="32"/>
  <c r="H9698" i="32"/>
  <c r="H9699" i="32"/>
  <c r="H9700" i="32"/>
  <c r="H9701" i="32"/>
  <c r="H9702" i="32" s="1"/>
  <c r="H9703" i="32" s="1"/>
  <c r="H9704" i="32"/>
  <c r="H9705" i="32"/>
  <c r="H9706" i="32"/>
  <c r="H9707" i="32"/>
  <c r="H9708" i="32"/>
  <c r="H9709" i="32"/>
  <c r="H9710" i="32" s="1"/>
  <c r="H9711" i="32"/>
  <c r="H9712" i="32"/>
  <c r="H9713" i="32"/>
  <c r="H9714" i="32"/>
  <c r="H9715" i="32"/>
  <c r="H9716" i="32"/>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c r="H9745" i="32"/>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c r="H9773" i="32"/>
  <c r="H9774" i="32"/>
  <c r="H9775" i="32"/>
  <c r="H9776" i="32"/>
  <c r="H9777" i="32"/>
  <c r="H9778" i="32"/>
  <c r="H9779" i="32"/>
  <c r="H9780" i="32"/>
  <c r="H9781" i="32"/>
  <c r="H9782" i="32"/>
  <c r="H9783" i="32"/>
  <c r="H9784" i="32"/>
  <c r="H9785" i="32"/>
  <c r="H9786" i="32"/>
  <c r="H9787" i="32" s="1"/>
  <c r="H9788" i="32" s="1"/>
  <c r="H9789" i="32"/>
  <c r="H9790" i="32"/>
  <c r="H9791" i="32"/>
  <c r="H9792" i="32"/>
  <c r="H9793" i="32"/>
  <c r="H9794" i="32" s="1"/>
  <c r="H9795" i="32"/>
  <c r="H9796" i="32"/>
  <c r="H9797" i="32"/>
  <c r="H9798" i="32"/>
  <c r="H9799" i="32"/>
  <c r="H9800" i="32"/>
  <c r="H9801" i="32" s="1"/>
  <c r="H9802" i="32"/>
  <c r="H9803" i="32"/>
  <c r="H9804" i="32"/>
  <c r="H9805" i="32"/>
  <c r="H9806" i="32"/>
  <c r="H9807" i="32"/>
  <c r="H9808" i="32"/>
  <c r="H9809" i="32"/>
  <c r="H9810" i="32"/>
  <c r="H9811" i="32"/>
  <c r="H9812" i="32"/>
  <c r="H9813" i="32"/>
  <c r="H9814" i="32"/>
  <c r="H9815" i="32" s="1"/>
  <c r="H9816" i="32"/>
  <c r="H9817" i="32"/>
  <c r="H9818" i="32"/>
  <c r="H9819" i="32"/>
  <c r="H9820" i="32"/>
  <c r="H9821" i="32"/>
  <c r="H9822" i="32" s="1"/>
  <c r="H9823" i="32"/>
  <c r="H9824" i="32"/>
  <c r="H9825" i="32"/>
  <c r="H9826" i="32"/>
  <c r="H9827" i="32"/>
  <c r="H9828" i="32"/>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c r="H9857" i="32"/>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c r="H9885" i="32"/>
  <c r="H9886" i="32" s="1"/>
  <c r="H9887" i="32"/>
  <c r="H9888" i="32"/>
  <c r="H9889" i="32"/>
  <c r="H9890" i="32"/>
  <c r="H9891" i="32"/>
  <c r="H9892" i="32"/>
  <c r="H9893" i="32"/>
  <c r="H9894" i="32"/>
  <c r="H9895" i="32"/>
  <c r="H9896" i="32"/>
  <c r="H9897" i="32"/>
  <c r="H9898" i="32"/>
  <c r="H9899" i="32" s="1"/>
  <c r="H9900" i="32"/>
  <c r="H9901" i="32"/>
  <c r="H9902" i="32"/>
  <c r="H9903" i="32"/>
  <c r="H9904" i="32"/>
  <c r="H9905" i="32" s="1"/>
  <c r="H9906" i="32" s="1"/>
  <c r="H9907" i="32"/>
  <c r="H9908" i="32"/>
  <c r="H9909" i="32"/>
  <c r="H9910" i="32"/>
  <c r="H9911" i="32"/>
  <c r="H9912" i="32"/>
  <c r="H9913" i="32" s="1"/>
  <c r="H9914" i="32"/>
  <c r="H9915" i="32"/>
  <c r="H9916" i="32"/>
  <c r="H9917" i="32"/>
  <c r="H9918" i="32"/>
  <c r="H9919" i="32"/>
  <c r="H9920" i="32"/>
  <c r="H9921" i="32" s="1"/>
  <c r="H9922" i="32"/>
  <c r="H9923" i="32"/>
  <c r="H9924" i="32"/>
  <c r="H9925" i="32"/>
  <c r="H9926" i="32" s="1"/>
  <c r="H9927" i="32" s="1"/>
  <c r="H9928" i="32"/>
  <c r="H9929" i="32"/>
  <c r="H9930" i="32"/>
  <c r="H9931" i="32"/>
  <c r="H9932" i="32"/>
  <c r="H9933" i="32"/>
  <c r="H9934" i="32" s="1"/>
  <c r="H9935" i="32"/>
  <c r="H9936" i="32"/>
  <c r="H9937" i="32"/>
  <c r="H9938" i="32"/>
  <c r="H9939" i="32"/>
  <c r="H9940" i="32"/>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s="1"/>
  <c r="H10012" i="32"/>
  <c r="H10013" i="32"/>
  <c r="H10014" i="32"/>
  <c r="H10015" i="32"/>
  <c r="H10016" i="32"/>
  <c r="H10017" i="32" s="1"/>
  <c r="H10018" i="32" s="1"/>
  <c r="H10019" i="32" s="1"/>
  <c r="H10020" i="32"/>
  <c r="H10021" i="32"/>
  <c r="H10022" i="32"/>
  <c r="H10023" i="32"/>
  <c r="H10024" i="32"/>
  <c r="H10025" i="32" s="1"/>
  <c r="H10026" i="32"/>
  <c r="H10027" i="32"/>
  <c r="H10028" i="32"/>
  <c r="H10029" i="32"/>
  <c r="H10030" i="32"/>
  <c r="H10031" i="32"/>
  <c r="H10032" i="32"/>
  <c r="H10033" i="32"/>
  <c r="H10034" i="32"/>
  <c r="H10035" i="32"/>
  <c r="H10036" i="32"/>
  <c r="H10037" i="32"/>
  <c r="H10038" i="32" s="1"/>
  <c r="H10039" i="32" s="1"/>
  <c r="H10040" i="32"/>
  <c r="H10041" i="32"/>
  <c r="H10042" i="32"/>
  <c r="H10043" i="32"/>
  <c r="H10044" i="32"/>
  <c r="H10045" i="32"/>
  <c r="H10046" i="32" s="1"/>
  <c r="H10047" i="32"/>
  <c r="H10048" i="32"/>
  <c r="H10049" i="32"/>
  <c r="H10050" i="32"/>
  <c r="H10051" i="32"/>
  <c r="H10052" i="32"/>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c r="H10109" i="32"/>
  <c r="H10110" i="32"/>
  <c r="H10111" i="32"/>
  <c r="H10112" i="32"/>
  <c r="H10113" i="32"/>
  <c r="H10114" i="32"/>
  <c r="H10115" i="32"/>
  <c r="H10116" i="32"/>
  <c r="H10117" i="32" s="1"/>
  <c r="H10118" i="32"/>
  <c r="H10119" i="32"/>
  <c r="H10120" i="32"/>
  <c r="H10121" i="32"/>
  <c r="H10122" i="32"/>
  <c r="H10123" i="32" s="1"/>
  <c r="H10124" i="32"/>
  <c r="H10125" i="32"/>
  <c r="H10126" i="32"/>
  <c r="H10127" i="32"/>
  <c r="H10128" i="32"/>
  <c r="H10129" i="32" s="1"/>
  <c r="H10130" i="32" s="1"/>
  <c r="H10131" i="32"/>
  <c r="H10132" i="32"/>
  <c r="H10133" i="32"/>
  <c r="H10134" i="32"/>
  <c r="H10135" i="32"/>
  <c r="H10136" i="32"/>
  <c r="H10137" i="32" s="1"/>
  <c r="H10138" i="32"/>
  <c r="H10139" i="32"/>
  <c r="H10140" i="32"/>
  <c r="H10141" i="32"/>
  <c r="H10142" i="32"/>
  <c r="H10143" i="32"/>
  <c r="H10144" i="32"/>
  <c r="H10145" i="32"/>
  <c r="H10146" i="32"/>
  <c r="H10147" i="32"/>
  <c r="H10148" i="32"/>
  <c r="H10149" i="32"/>
  <c r="H10150" i="32" s="1"/>
  <c r="H10151" i="32" s="1"/>
  <c r="H10152" i="32" s="1"/>
  <c r="H10153" i="32"/>
  <c r="H10154" i="32"/>
  <c r="H10155" i="32"/>
  <c r="H10156" i="32"/>
  <c r="H10157" i="32"/>
  <c r="H10158" i="32" s="1"/>
  <c r="H10159" i="32"/>
  <c r="H10160" i="32"/>
  <c r="H10161" i="32"/>
  <c r="H10162" i="32"/>
  <c r="H10163" i="32"/>
  <c r="H10164" i="32"/>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c r="H10221" i="32"/>
  <c r="H10222" i="32"/>
  <c r="H10223" i="32"/>
  <c r="H10224" i="32"/>
  <c r="H10225" i="32"/>
  <c r="H10226" i="32"/>
  <c r="H10227" i="32"/>
  <c r="H10228" i="32"/>
  <c r="H10229" i="32" s="1"/>
  <c r="H10230" i="32"/>
  <c r="H10231" i="32"/>
  <c r="H10232" i="32"/>
  <c r="H10233" i="32"/>
  <c r="H10234" i="32"/>
  <c r="H10235" i="32" s="1"/>
  <c r="H10236" i="32" s="1"/>
  <c r="H10237" i="32"/>
  <c r="H10238" i="32"/>
  <c r="H10239" i="32"/>
  <c r="H10240" i="32"/>
  <c r="H10241" i="32" s="1"/>
  <c r="H10242" i="32" s="1"/>
  <c r="H10243" i="32"/>
  <c r="H10244" i="32"/>
  <c r="H10245" i="32"/>
  <c r="H10246" i="32"/>
  <c r="H10247" i="32"/>
  <c r="H10248" i="32"/>
  <c r="H10249" i="32" s="1"/>
  <c r="H10250" i="32" s="1"/>
  <c r="H10251" i="32"/>
  <c r="H10252" i="32"/>
  <c r="H10253" i="32"/>
  <c r="H10254" i="32"/>
  <c r="H10255" i="32"/>
  <c r="H10256" i="32"/>
  <c r="H10257" i="32"/>
  <c r="H10258" i="32"/>
  <c r="H10259" i="32"/>
  <c r="H10260" i="32"/>
  <c r="H10261" i="32"/>
  <c r="H10262" i="32" s="1"/>
  <c r="H10263" i="32" s="1"/>
  <c r="H10264" i="32"/>
  <c r="H10265" i="32"/>
  <c r="H10266" i="32"/>
  <c r="H10267" i="32"/>
  <c r="H10268" i="32"/>
  <c r="H10269" i="32"/>
  <c r="H10270" i="32" s="1"/>
  <c r="H10271" i="32"/>
  <c r="H10272" i="32"/>
  <c r="H10273" i="32"/>
  <c r="H10274" i="32"/>
  <c r="H10275" i="32"/>
  <c r="H10276" i="32"/>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c r="H10333" i="32"/>
  <c r="H10334" i="32"/>
  <c r="H10335" i="32"/>
  <c r="H10336" i="32"/>
  <c r="H10337" i="32"/>
  <c r="H10338" i="32" s="1"/>
  <c r="H10339" i="32" s="1"/>
  <c r="H10340" i="32" s="1"/>
  <c r="H10341" i="32"/>
  <c r="H10342" i="32"/>
  <c r="H10343" i="32"/>
  <c r="H10344" i="32"/>
  <c r="H10345" i="32"/>
  <c r="H10346" i="32"/>
  <c r="H10347" i="32" s="1"/>
  <c r="H10348" i="32"/>
  <c r="H10349" i="32"/>
  <c r="H10350" i="32"/>
  <c r="H10351" i="32"/>
  <c r="H10352" i="32"/>
  <c r="H10353" i="32" s="1"/>
  <c r="H10354" i="32" s="1"/>
  <c r="H10355" i="32"/>
  <c r="H10356" i="32"/>
  <c r="H10357" i="32"/>
  <c r="H10358" i="32"/>
  <c r="H10359" i="32"/>
  <c r="H10360" i="32"/>
  <c r="H10361" i="32" s="1"/>
  <c r="H10362" i="32"/>
  <c r="H10363" i="32"/>
  <c r="H10364" i="32"/>
  <c r="H10365" i="32"/>
  <c r="H10366" i="32"/>
  <c r="H10367" i="32"/>
  <c r="H10368" i="32"/>
  <c r="H10369" i="32"/>
  <c r="H10370" i="32"/>
  <c r="H10371" i="32"/>
  <c r="H10372" i="32"/>
  <c r="H10373" i="32"/>
  <c r="H10374" i="32" s="1"/>
  <c r="H10375" i="32" s="1"/>
  <c r="H10376" i="32"/>
  <c r="H10377" i="32"/>
  <c r="H10378" i="32"/>
  <c r="H10379" i="32"/>
  <c r="H10380" i="32"/>
  <c r="H10381" i="32"/>
  <c r="H10382" i="32" s="1"/>
  <c r="H10383" i="32" s="1"/>
  <c r="H10384" i="32"/>
  <c r="H10385" i="32"/>
  <c r="H10386" i="32"/>
  <c r="H10387" i="32"/>
  <c r="H10388" i="32"/>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c r="H10417" i="32" s="1"/>
  <c r="H10418" i="32"/>
  <c r="H10419" i="32"/>
  <c r="H10420" i="32"/>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s="1"/>
  <c r="H10460" i="32"/>
  <c r="H10461" i="32"/>
  <c r="H10462" i="32"/>
  <c r="H10463" i="32"/>
  <c r="H10464" i="32"/>
  <c r="H10465" i="32" s="1"/>
  <c r="H10466" i="32" s="1"/>
  <c r="H10467" i="32"/>
  <c r="H10468" i="32"/>
  <c r="H10469" i="32"/>
  <c r="H10470" i="32"/>
  <c r="H10471" i="32"/>
  <c r="H10472" i="32"/>
  <c r="H10473" i="32" s="1"/>
  <c r="H10474" i="32"/>
  <c r="H10475" i="32"/>
  <c r="H10476" i="32"/>
  <c r="H10477" i="32"/>
  <c r="H10478" i="32"/>
  <c r="H10479" i="32"/>
  <c r="H10480" i="32"/>
  <c r="H10481" i="32" s="1"/>
  <c r="H10482" i="32"/>
  <c r="H10483" i="32"/>
  <c r="H10484" i="32"/>
  <c r="H10485" i="32"/>
  <c r="H10486" i="32" s="1"/>
  <c r="H10487" i="32" s="1"/>
  <c r="H10488" i="32"/>
  <c r="H10489" i="32"/>
  <c r="H10490" i="32"/>
  <c r="H10491" i="32"/>
  <c r="H10492" i="32"/>
  <c r="H10493" i="32"/>
  <c r="H10494" i="32" s="1"/>
  <c r="H10495" i="32"/>
  <c r="H10496" i="32"/>
  <c r="H10497" i="32"/>
  <c r="H10498" i="32"/>
  <c r="H10499" i="32"/>
  <c r="H10500" i="32"/>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c r="H10557" i="32"/>
  <c r="H10558" i="32"/>
  <c r="H10559" i="32"/>
  <c r="H10560" i="32"/>
  <c r="H10561" i="32" s="1"/>
  <c r="H10562" i="32"/>
  <c r="H10563" i="32"/>
  <c r="H10564" i="32"/>
  <c r="H10565" i="32"/>
  <c r="H10566" i="32"/>
  <c r="H10567" i="32"/>
  <c r="H10568" i="32"/>
  <c r="H10569" i="32"/>
  <c r="H10570" i="32"/>
  <c r="H10571" i="32" s="1"/>
  <c r="H10572" i="32"/>
  <c r="H10573" i="32"/>
  <c r="H10574" i="32"/>
  <c r="H10575" i="32"/>
  <c r="H10576" i="32"/>
  <c r="H10577" i="32" s="1"/>
  <c r="H10578" i="32" s="1"/>
  <c r="H10579" i="32"/>
  <c r="H10580" i="32"/>
  <c r="H10581" i="32"/>
  <c r="H10582" i="32"/>
  <c r="H10583" i="32"/>
  <c r="H10584" i="32"/>
  <c r="H10585" i="32" s="1"/>
  <c r="H10586" i="32"/>
  <c r="H10587" i="32"/>
  <c r="H10588" i="32"/>
  <c r="H10589" i="32"/>
  <c r="H10590" i="32"/>
  <c r="H10591" i="32"/>
  <c r="H10592" i="32"/>
  <c r="H10593" i="32"/>
  <c r="H10594" i="32" s="1"/>
  <c r="H10595" i="32"/>
  <c r="H10596" i="32"/>
  <c r="H10597" i="32"/>
  <c r="H10598" i="32" s="1"/>
  <c r="H10599" i="32" s="1"/>
  <c r="H10600" i="32"/>
  <c r="H10601" i="32" s="1"/>
  <c r="H10602" i="32"/>
  <c r="H10603" i="32"/>
  <c r="H10604" i="32"/>
  <c r="H10605" i="32"/>
  <c r="H10606" i="32" s="1"/>
  <c r="H10607" i="32"/>
  <c r="H10608" i="32"/>
  <c r="H10609" i="32"/>
  <c r="H10610" i="32"/>
  <c r="H10611" i="32"/>
  <c r="H10612" i="32"/>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s="1"/>
  <c r="H10684" i="32"/>
  <c r="H10685" i="32"/>
  <c r="H10686" i="32"/>
  <c r="H10687" i="32"/>
  <c r="H10688" i="32"/>
  <c r="H10689" i="32" s="1"/>
  <c r="H10690" i="32" s="1"/>
  <c r="H10691" i="32"/>
  <c r="H10692" i="32"/>
  <c r="H10693" i="32"/>
  <c r="H10694" i="32"/>
  <c r="H10695" i="32"/>
  <c r="H10696" i="32"/>
  <c r="H10697" i="32" s="1"/>
  <c r="H10698" i="32"/>
  <c r="H10699" i="32"/>
  <c r="H10700" i="32"/>
  <c r="H10701" i="32"/>
  <c r="H10702" i="32"/>
  <c r="H10703" i="32"/>
  <c r="H10704" i="32"/>
  <c r="H10705" i="32"/>
  <c r="H10706" i="32"/>
  <c r="H10707" i="32"/>
  <c r="H10708" i="32"/>
  <c r="H10709" i="32"/>
  <c r="H10710" i="32"/>
  <c r="H10711" i="32" s="1"/>
  <c r="H10712" i="32"/>
  <c r="H10713" i="32"/>
  <c r="H10714" i="32"/>
  <c r="H10715" i="32"/>
  <c r="H10716" i="32"/>
  <c r="H10717" i="32"/>
  <c r="H10718" i="32" s="1"/>
  <c r="H10719" i="32"/>
  <c r="H10720" i="32"/>
  <c r="H10721" i="32"/>
  <c r="H10722" i="32"/>
  <c r="H10723" i="32"/>
  <c r="H10724" i="32"/>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c r="H10781" i="32"/>
  <c r="H10782" i="32"/>
  <c r="H10783" i="32"/>
  <c r="H10784" i="32"/>
  <c r="H10785" i="32" s="1"/>
  <c r="H10786" i="32"/>
  <c r="H10787" i="32"/>
  <c r="H10788" i="32"/>
  <c r="H10789" i="32"/>
  <c r="H10790" i="32"/>
  <c r="H10791" i="32"/>
  <c r="H10792" i="32"/>
  <c r="H10793" i="32"/>
  <c r="H10794" i="32"/>
  <c r="H10795" i="32" s="1"/>
  <c r="H10796" i="32"/>
  <c r="H10797" i="32"/>
  <c r="H10798" i="32"/>
  <c r="H10799" i="32"/>
  <c r="H10800" i="32"/>
  <c r="H10801" i="32" s="1"/>
  <c r="H10802" i="32" s="1"/>
  <c r="H10803" i="32"/>
  <c r="H10804" i="32"/>
  <c r="H10805" i="32"/>
  <c r="H10806" i="32"/>
  <c r="H10807" i="32"/>
  <c r="H10808" i="32"/>
  <c r="H10809" i="32" s="1"/>
  <c r="H10810" i="32"/>
  <c r="H10811" i="32"/>
  <c r="H10812" i="32"/>
  <c r="H10813" i="32"/>
  <c r="H10814" i="32"/>
  <c r="H10815" i="32"/>
  <c r="H10816" i="32"/>
  <c r="H10817" i="32"/>
  <c r="H10818" i="32"/>
  <c r="H10819" i="32"/>
  <c r="H10820" i="32"/>
  <c r="H10821" i="32"/>
  <c r="H10822" i="32"/>
  <c r="H10823" i="32" s="1"/>
  <c r="H10824" i="32"/>
  <c r="H10825" i="32"/>
  <c r="H10826" i="32"/>
  <c r="H10827" i="32"/>
  <c r="H10828" i="32"/>
  <c r="H10829" i="32"/>
  <c r="H10830" i="32" s="1"/>
  <c r="H10831" i="32"/>
  <c r="H10832" i="32"/>
  <c r="H10833" i="32"/>
  <c r="H10834" i="32"/>
  <c r="H10835" i="32"/>
  <c r="H10836" i="32"/>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c r="H10865" i="32"/>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s="1"/>
  <c r="H10908" i="32"/>
  <c r="H10909" i="32"/>
  <c r="H10910" i="32"/>
  <c r="H10911" i="32"/>
  <c r="H10912" i="32"/>
  <c r="H10913" i="32"/>
  <c r="H10914" i="32" s="1"/>
  <c r="H10915" i="32" s="1"/>
  <c r="H10916" i="32"/>
  <c r="H10917" i="32"/>
  <c r="H10918" i="32"/>
  <c r="H10919" i="32"/>
  <c r="H10920" i="32"/>
  <c r="H10921" i="32" s="1"/>
  <c r="H10922" i="32"/>
  <c r="H10923" i="32"/>
  <c r="H10924" i="32"/>
  <c r="H10925" i="32"/>
  <c r="H10926" i="32"/>
  <c r="H10927" i="32"/>
  <c r="H10928" i="32"/>
  <c r="H10929" i="32"/>
  <c r="H10930" i="32"/>
  <c r="H10931" i="32"/>
  <c r="H10932" i="32"/>
  <c r="H10933" i="32"/>
  <c r="H10934" i="32"/>
  <c r="H10935" i="32" s="1"/>
  <c r="H10936" i="32"/>
  <c r="H10937" i="32"/>
  <c r="H10938" i="32"/>
  <c r="H10939" i="32"/>
  <c r="H10940" i="32"/>
  <c r="H10941" i="32"/>
  <c r="H10942" i="32" s="1"/>
  <c r="H10943" i="32"/>
  <c r="H10944" i="32"/>
  <c r="H10945" i="32"/>
  <c r="H10946" i="32"/>
  <c r="H10947" i="32"/>
  <c r="H10948" i="32"/>
  <c r="H10949" i="32" s="1"/>
  <c r="H10950" i="32"/>
  <c r="H10951" i="32"/>
  <c r="H10952" i="32"/>
  <c r="H10953" i="32"/>
  <c r="H10954" i="32"/>
  <c r="H10955" i="32" s="1"/>
  <c r="H10956" i="32" s="1"/>
  <c r="H10957" i="32"/>
  <c r="H10958" i="32"/>
  <c r="H10959" i="32"/>
  <c r="H10960" i="32"/>
  <c r="H10961" i="32"/>
  <c r="H10962" i="32" s="1"/>
  <c r="H10963" i="32" s="1"/>
  <c r="H10964" i="32"/>
  <c r="H10965" i="32"/>
  <c r="H10966" i="32"/>
  <c r="H10967" i="32"/>
  <c r="H10968" i="32"/>
  <c r="H10969" i="32" s="1"/>
  <c r="H10970" i="32" s="1"/>
  <c r="H10971" i="32"/>
  <c r="H10972" i="32"/>
  <c r="H10973" i="32"/>
  <c r="H10974" i="32"/>
  <c r="H10975" i="32"/>
  <c r="H10976" i="32"/>
  <c r="H10977" i="32"/>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c r="H11005" i="32"/>
  <c r="H11006" i="32"/>
  <c r="H11007" i="32"/>
  <c r="H11008" i="32"/>
  <c r="H11009" i="32"/>
  <c r="H11010" i="32"/>
  <c r="H11011" i="32"/>
  <c r="H11012" i="32"/>
  <c r="H11013" i="32" s="1"/>
  <c r="H11014" i="32"/>
  <c r="H11015" i="32"/>
  <c r="H11016" i="32"/>
  <c r="H11017" i="32"/>
  <c r="H11018" i="32"/>
  <c r="H11019" i="32" s="1"/>
  <c r="H11020" i="32"/>
  <c r="H11021" i="32"/>
  <c r="H11022" i="32"/>
  <c r="H11023" i="32"/>
  <c r="H11024" i="32"/>
  <c r="H11025" i="32"/>
  <c r="H11026" i="32" s="1"/>
  <c r="H11027" i="32"/>
  <c r="H11028" i="32"/>
  <c r="H11029" i="32"/>
  <c r="H11030" i="32"/>
  <c r="H11031" i="32"/>
  <c r="H11032" i="32"/>
  <c r="H11033" i="32" s="1"/>
  <c r="H11034" i="32"/>
  <c r="H11035" i="32"/>
  <c r="H11036" i="32"/>
  <c r="H11037" i="32"/>
  <c r="H11038" i="32"/>
  <c r="H11039" i="32"/>
  <c r="H11040" i="32"/>
  <c r="H11041" i="32"/>
  <c r="H11042" i="32"/>
  <c r="H11043" i="32"/>
  <c r="H11044" i="32"/>
  <c r="H11045" i="32"/>
  <c r="H11046" i="32"/>
  <c r="H11047" i="32" s="1"/>
  <c r="H11048" i="32"/>
  <c r="H11049" i="32"/>
  <c r="H11050" i="32"/>
  <c r="H11051" i="32"/>
  <c r="H11052" i="32"/>
  <c r="H11053" i="32"/>
  <c r="H11054" i="32" s="1"/>
  <c r="H11055" i="32"/>
  <c r="H11056" i="32"/>
  <c r="H11057" i="32"/>
  <c r="H11058" i="32"/>
  <c r="H11059" i="32"/>
  <c r="H11060" i="32"/>
  <c r="H11061" i="32" s="1"/>
  <c r="H11062" i="32"/>
  <c r="H11063" i="32"/>
  <c r="H11064" i="32"/>
  <c r="H11065" i="32"/>
  <c r="H11066" i="32"/>
  <c r="H11067" i="32" s="1"/>
  <c r="H11068" i="32" s="1"/>
  <c r="H11069" i="32"/>
  <c r="H11070" i="32"/>
  <c r="H11071" i="32"/>
  <c r="H11072" i="32"/>
  <c r="H11073" i="32"/>
  <c r="H11074" i="32" s="1"/>
  <c r="H11075" i="32" s="1"/>
  <c r="H11076" i="32"/>
  <c r="H11077" i="32"/>
  <c r="H11078" i="32"/>
  <c r="H11079" i="32"/>
  <c r="H11080" i="32"/>
  <c r="H11081" i="32" s="1"/>
  <c r="H11082" i="32" s="1"/>
  <c r="H11083" i="32"/>
  <c r="H11084" i="32"/>
  <c r="H11085" i="32"/>
  <c r="H11086" i="32"/>
  <c r="H11087" i="32"/>
  <c r="H11088" i="32"/>
  <c r="H11089" i="32"/>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s="1"/>
  <c r="H11132" i="32"/>
  <c r="H11133" i="32"/>
  <c r="H11134" i="32"/>
  <c r="H11135" i="32"/>
  <c r="H11136" i="32"/>
  <c r="H11137" i="32"/>
  <c r="H11138" i="32" s="1"/>
  <c r="H11139" i="32"/>
  <c r="H11140" i="32"/>
  <c r="H11141" i="32"/>
  <c r="H11142" i="32"/>
  <c r="H11143" i="32"/>
  <c r="H11144" i="32"/>
  <c r="H11145" i="32" s="1"/>
  <c r="H11146" i="32"/>
  <c r="H11147" i="32"/>
  <c r="H11148" i="32"/>
  <c r="H11149" i="32"/>
  <c r="H11150" i="32" s="1"/>
  <c r="H11151" i="32" s="1"/>
  <c r="H11152" i="32" s="1"/>
  <c r="H11153" i="32"/>
  <c r="H11154" i="32"/>
  <c r="H11155" i="32"/>
  <c r="H11156" i="32"/>
  <c r="H11157" i="32"/>
  <c r="H11158" i="32"/>
  <c r="H11159" i="32" s="1"/>
  <c r="H11160" i="32"/>
  <c r="H11161" i="32"/>
  <c r="H11162" i="32"/>
  <c r="H11163" i="32"/>
  <c r="H11164" i="32"/>
  <c r="H11165" i="32"/>
  <c r="H11166" i="32" s="1"/>
  <c r="H11167" i="32"/>
  <c r="H11168" i="32"/>
  <c r="H11169" i="32"/>
  <c r="H11170" i="32"/>
  <c r="H11171" i="32"/>
  <c r="H11172" i="32"/>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c r="H11201" i="32"/>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s="1"/>
  <c r="H11244" i="32"/>
  <c r="H11245" i="32"/>
  <c r="H11246" i="32"/>
  <c r="H11247" i="32"/>
  <c r="H11248" i="32"/>
  <c r="H11249" i="32"/>
  <c r="H11250" i="32" s="1"/>
  <c r="H11251" i="32" s="1"/>
  <c r="H11252" i="32"/>
  <c r="H11253" i="32"/>
  <c r="H11254" i="32"/>
  <c r="H11255" i="32"/>
  <c r="H11256" i="32"/>
  <c r="H11257" i="32" s="1"/>
  <c r="H11258" i="32"/>
  <c r="H11259" i="32"/>
  <c r="H11260" i="32"/>
  <c r="H11261" i="32"/>
  <c r="H11262" i="32"/>
  <c r="H11263" i="32"/>
  <c r="H11264" i="32"/>
  <c r="H11265" i="32"/>
  <c r="H11266" i="32"/>
  <c r="H11267" i="32"/>
  <c r="H11268" i="32"/>
  <c r="H11269" i="32"/>
  <c r="H11270" i="32"/>
  <c r="H11271" i="32" s="1"/>
  <c r="H11272" i="32"/>
  <c r="H11273" i="32"/>
  <c r="H11274" i="32"/>
  <c r="H11275" i="32"/>
  <c r="H11276" i="32"/>
  <c r="H11277" i="32"/>
  <c r="H11278" i="32" s="1"/>
  <c r="H11279" i="32"/>
  <c r="H11280" i="32"/>
  <c r="H11281" i="32"/>
  <c r="H11282" i="32"/>
  <c r="H11283" i="32"/>
  <c r="H11284" i="32"/>
  <c r="H11285" i="32" s="1"/>
  <c r="H11286" i="32"/>
  <c r="H11287" i="32"/>
  <c r="H11288" i="32"/>
  <c r="H11289" i="32"/>
  <c r="H11290" i="32"/>
  <c r="H11291" i="32" s="1"/>
  <c r="H11292" i="32" s="1"/>
  <c r="H11293" i="32"/>
  <c r="H11294" i="32"/>
  <c r="H11295" i="32"/>
  <c r="H11296" i="32"/>
  <c r="H11297" i="32"/>
  <c r="H11298" i="32" s="1"/>
  <c r="H11299" i="32" s="1"/>
  <c r="H11300" i="32"/>
  <c r="H11301" i="32"/>
  <c r="H11302" i="32"/>
  <c r="H11303" i="32"/>
  <c r="H11304" i="32"/>
  <c r="H11305" i="32" s="1"/>
  <c r="H11306" i="32" s="1"/>
  <c r="H11307" i="32"/>
  <c r="H11308" i="32"/>
  <c r="H11309" i="32"/>
  <c r="H11310" i="32"/>
  <c r="H11311" i="32"/>
  <c r="H11312" i="32"/>
  <c r="H11313" i="32"/>
  <c r="H11314" i="32"/>
  <c r="H11315" i="32"/>
  <c r="H11316" i="32"/>
  <c r="H11317" i="32"/>
  <c r="H11318" i="32"/>
  <c r="H11319" i="32" s="1"/>
  <c r="H11320" i="32" s="1"/>
  <c r="H11321" i="32"/>
  <c r="H11322" i="32"/>
  <c r="H11323" i="32"/>
  <c r="H11324" i="32"/>
  <c r="H11325" i="32"/>
  <c r="H11326" i="32" s="1"/>
  <c r="H11327" i="32" s="1"/>
  <c r="H11328" i="32"/>
  <c r="H11329" i="32"/>
  <c r="H11330" i="32"/>
  <c r="H11331" i="32"/>
  <c r="H11332" i="32"/>
  <c r="H11333" i="32" s="1"/>
  <c r="H11334" i="32" s="1"/>
  <c r="H11335" i="32"/>
  <c r="H11336" i="32"/>
  <c r="H11337" i="32"/>
  <c r="H11338" i="32"/>
  <c r="H11339" i="32"/>
  <c r="H11340" i="32"/>
  <c r="H11341" i="32"/>
  <c r="H11342" i="32"/>
  <c r="H11343" i="32"/>
  <c r="H11344" i="32"/>
  <c r="H11345" i="32"/>
  <c r="H11346" i="32"/>
  <c r="H11347" i="32"/>
  <c r="H11348" i="32"/>
  <c r="H11349" i="32" s="1"/>
  <c r="H11350" i="32"/>
  <c r="H11351" i="32"/>
  <c r="H11352" i="32"/>
  <c r="H11353" i="32"/>
  <c r="H11354" i="32"/>
  <c r="H11355" i="32" s="1"/>
  <c r="H11356" i="32"/>
  <c r="H11357" i="32"/>
  <c r="H11358" i="32"/>
  <c r="H11359" i="32"/>
  <c r="H11360" i="32"/>
  <c r="H11361" i="32"/>
  <c r="H11362" i="32" s="1"/>
  <c r="H11363" i="32"/>
  <c r="H11364" i="32"/>
  <c r="H11365" i="32"/>
  <c r="H11366" i="32"/>
  <c r="H11367" i="32"/>
  <c r="H11368" i="32"/>
  <c r="H11369" i="32" s="1"/>
  <c r="H11370" i="32"/>
  <c r="H11371" i="32"/>
  <c r="H11372" i="32"/>
  <c r="H11373" i="32"/>
  <c r="H11374" i="32"/>
  <c r="H11375" i="32"/>
  <c r="H11376" i="32"/>
  <c r="H11377" i="32"/>
  <c r="H11378" i="32"/>
  <c r="H11379" i="32"/>
  <c r="H11380" i="32"/>
  <c r="H11381" i="32"/>
  <c r="H11382" i="32"/>
  <c r="H11383" i="32" s="1"/>
  <c r="H11384" i="32"/>
  <c r="H11385" i="32"/>
  <c r="H11386" i="32"/>
  <c r="H11387" i="32"/>
  <c r="H11388" i="32"/>
  <c r="H11389" i="32"/>
  <c r="H11390" i="32" s="1"/>
  <c r="H11391" i="32"/>
  <c r="H11392" i="32"/>
  <c r="H11393" i="32"/>
  <c r="H11394" i="32"/>
  <c r="H11395" i="32"/>
  <c r="H11396" i="32"/>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c r="H11425" i="32"/>
  <c r="H11426" i="32"/>
  <c r="H11427" i="32"/>
  <c r="H11428" i="32"/>
  <c r="H11429" i="32"/>
  <c r="H11430" i="32"/>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s="1"/>
  <c r="H11468" i="32"/>
  <c r="H11469" i="32"/>
  <c r="H11470" i="32"/>
  <c r="H11471" i="32"/>
  <c r="H11472" i="32"/>
  <c r="H11473" i="32"/>
  <c r="H11474" i="32" s="1"/>
  <c r="H11475" i="32"/>
  <c r="H11476" i="32"/>
  <c r="H11477" i="32"/>
  <c r="H11478" i="32"/>
  <c r="H11479" i="32"/>
  <c r="H11480" i="32"/>
  <c r="H11481" i="32" s="1"/>
  <c r="H11482" i="32" s="1"/>
  <c r="H11483" i="32"/>
  <c r="H11484" i="32"/>
  <c r="H11485" i="32"/>
  <c r="H11486" i="32"/>
  <c r="H11487" i="32"/>
  <c r="H11488" i="32"/>
  <c r="H11489" i="32"/>
  <c r="H11490" i="32"/>
  <c r="H11491" i="32"/>
  <c r="H11492" i="32"/>
  <c r="H11493" i="32"/>
  <c r="H11494" i="32"/>
  <c r="H11495" i="32" s="1"/>
  <c r="H11496" i="32"/>
  <c r="H11497" i="32"/>
  <c r="H11498" i="32"/>
  <c r="H11499" i="32"/>
  <c r="H11500" i="32"/>
  <c r="H11501" i="32"/>
  <c r="H11502" i="32" s="1"/>
  <c r="H11503" i="32"/>
  <c r="H11504" i="32"/>
  <c r="H11505" i="32"/>
  <c r="H11506" i="32"/>
  <c r="H11507" i="32"/>
  <c r="H11508" i="32"/>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c r="H11537" i="32"/>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s="1"/>
  <c r="H11580" i="32" s="1"/>
  <c r="H11581" i="32"/>
  <c r="H11582" i="32"/>
  <c r="H11583" i="32"/>
  <c r="H11584" i="32"/>
  <c r="H11585" i="32"/>
  <c r="H11586" i="32" s="1"/>
  <c r="H11587" i="32"/>
  <c r="H11588" i="32"/>
  <c r="H11589" i="32"/>
  <c r="H11590" i="32"/>
  <c r="H11591" i="32"/>
  <c r="H11592" i="32"/>
  <c r="H11593" i="32" s="1"/>
  <c r="H11594" i="32"/>
  <c r="H11595" i="32"/>
  <c r="H11596" i="32"/>
  <c r="H11597" i="32"/>
  <c r="H11598" i="32"/>
  <c r="H11599" i="32"/>
  <c r="H11600" i="32"/>
  <c r="H11601" i="32"/>
  <c r="H11602" i="32"/>
  <c r="H11603" i="32"/>
  <c r="H11604" i="32"/>
  <c r="H11605" i="32"/>
  <c r="H11606" i="32" s="1"/>
  <c r="H11607" i="32" s="1"/>
  <c r="H11608" i="32"/>
  <c r="H11609" i="32"/>
  <c r="H11610" i="32"/>
  <c r="H11611" i="32"/>
  <c r="H11612" i="32"/>
  <c r="H11613" i="32"/>
  <c r="H11614" i="32" s="1"/>
  <c r="H11615" i="32" s="1"/>
  <c r="H11616" i="32"/>
  <c r="H11617" i="32"/>
  <c r="H11618" i="32"/>
  <c r="H11619" i="32"/>
  <c r="H11620" i="32"/>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c r="H11649" i="32"/>
  <c r="H11650" i="32"/>
  <c r="H11651" i="32"/>
  <c r="H11652" i="32"/>
  <c r="H11653" i="32"/>
  <c r="H11654" i="32"/>
  <c r="H11655" i="32" s="1"/>
  <c r="H11656" i="32" s="1"/>
  <c r="H11657" i="32"/>
  <c r="H11658" i="32"/>
  <c r="H11659" i="32"/>
  <c r="H11660" i="32"/>
  <c r="H11661" i="32"/>
  <c r="H11662" i="32" s="1"/>
  <c r="H11663" i="32" s="1"/>
  <c r="H11664" i="32"/>
  <c r="H11665" i="32"/>
  <c r="H11666" i="32"/>
  <c r="H11667" i="32"/>
  <c r="H11668" i="32"/>
  <c r="H11669" i="32" s="1"/>
  <c r="H11670" i="32" s="1"/>
  <c r="H11671" i="32"/>
  <c r="H11672" i="32"/>
  <c r="H11673" i="32"/>
  <c r="H11674" i="32"/>
  <c r="H11675" i="32"/>
  <c r="H11676" i="32"/>
  <c r="H11677" i="32"/>
  <c r="H11678" i="32"/>
  <c r="H11679" i="32"/>
  <c r="H11680" i="32"/>
  <c r="H11681" i="32"/>
  <c r="H11682" i="32"/>
  <c r="H11683" i="32"/>
  <c r="H11684" i="32"/>
  <c r="H11685" i="32"/>
  <c r="H11686" i="32"/>
  <c r="H11687" i="32"/>
  <c r="H11688" i="32"/>
  <c r="H11689" i="32" s="1"/>
  <c r="H11690" i="32"/>
  <c r="H11691" i="32" s="1"/>
  <c r="H11692" i="32"/>
  <c r="H11693" i="32"/>
  <c r="H11694" i="32"/>
  <c r="H11695" i="32"/>
  <c r="H11696" i="32"/>
  <c r="H11697" i="32"/>
  <c r="H11698" i="32" s="1"/>
  <c r="H11699" i="32"/>
  <c r="H11700" i="32"/>
  <c r="H11701" i="32"/>
  <c r="H11702" i="32"/>
  <c r="H11703" i="32"/>
  <c r="H11704" i="32"/>
  <c r="H11705" i="32" s="1"/>
  <c r="H11706" i="32"/>
  <c r="H11707" i="32"/>
  <c r="H11708" i="32"/>
  <c r="H11709" i="32"/>
  <c r="H11710" i="32"/>
  <c r="H11711" i="32"/>
  <c r="H11712" i="32"/>
  <c r="H11713" i="32"/>
  <c r="H11714" i="32"/>
  <c r="H11715" i="32"/>
  <c r="H11716" i="32"/>
  <c r="H11717" i="32"/>
  <c r="H11718" i="32" s="1"/>
  <c r="H11719" i="32" s="1"/>
  <c r="H11720" i="32"/>
  <c r="H11721" i="32"/>
  <c r="H11722" i="32"/>
  <c r="H11723" i="32"/>
  <c r="H11724" i="32"/>
  <c r="H11725" i="32"/>
  <c r="H11726" i="32" s="1"/>
  <c r="H11727" i="32"/>
  <c r="H11728" i="32"/>
  <c r="H11729" i="32"/>
  <c r="H11730" i="32"/>
  <c r="H11731" i="32"/>
  <c r="H11732" i="32"/>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c r="H11755" i="32"/>
  <c r="H11756" i="32"/>
  <c r="H11757" i="32"/>
  <c r="H11758" i="32"/>
  <c r="H11759" i="32"/>
  <c r="H11760" i="32"/>
  <c r="H11761" i="32"/>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c r="H11796" i="32"/>
  <c r="H11797" i="32"/>
  <c r="H11798" i="32"/>
  <c r="H11799" i="32"/>
  <c r="H11800" i="32"/>
  <c r="H11801" i="32"/>
  <c r="H11802" i="32"/>
  <c r="H11803" i="32" s="1"/>
  <c r="H11804" i="32"/>
  <c r="H11805" i="32"/>
  <c r="H11806" i="32"/>
  <c r="H11807" i="32"/>
  <c r="H11808" i="32"/>
  <c r="H11809" i="32"/>
  <c r="H11810" i="32" s="1"/>
  <c r="H11811" i="32"/>
  <c r="H11812" i="32"/>
  <c r="H11813" i="32" s="1"/>
  <c r="H11814" i="32"/>
  <c r="H11815" i="32"/>
  <c r="H11816" i="32"/>
  <c r="H11817" i="32" s="1"/>
  <c r="H11818" i="32"/>
  <c r="H11819" i="32"/>
  <c r="H11820" i="32"/>
  <c r="H11821" i="32"/>
  <c r="H11822" i="32"/>
  <c r="H11823" i="32"/>
  <c r="H11824" i="32"/>
  <c r="H11825" i="32"/>
  <c r="H11826" i="32"/>
  <c r="H11827" i="32"/>
  <c r="H11828" i="32"/>
  <c r="H11829" i="32"/>
  <c r="H11830" i="32" s="1"/>
  <c r="H11831" i="32" s="1"/>
  <c r="H11832" i="32"/>
  <c r="H11833" i="32"/>
  <c r="H11834" i="32"/>
  <c r="H11835" i="32"/>
  <c r="H11836" i="32"/>
  <c r="H11837" i="32"/>
  <c r="H11838" i="32" s="1"/>
  <c r="H11839" i="32"/>
  <c r="H11840" i="32"/>
  <c r="H11841" i="32"/>
  <c r="H11842" i="32"/>
  <c r="H11843" i="32"/>
  <c r="H11844" i="32"/>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c r="H11867" i="32"/>
  <c r="H11868" i="32"/>
  <c r="H11869" i="32"/>
  <c r="H11870" i="32"/>
  <c r="H11871" i="32"/>
  <c r="H11872" i="32"/>
  <c r="H11873" i="32"/>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s="1"/>
  <c r="H11916" i="32"/>
  <c r="H11917" i="32"/>
  <c r="H11918" i="32"/>
  <c r="H11919" i="32"/>
  <c r="H11920" i="32"/>
  <c r="H11921" i="32"/>
  <c r="H11922" i="32" s="1"/>
  <c r="H11923" i="32"/>
  <c r="H11924" i="32"/>
  <c r="H11925" i="32"/>
  <c r="H11926" i="32"/>
  <c r="H11927" i="32"/>
  <c r="H11928" i="32"/>
  <c r="H11929" i="32" s="1"/>
  <c r="H11930" i="32"/>
  <c r="H11931" i="32"/>
  <c r="H11932" i="32"/>
  <c r="H11933" i="32"/>
  <c r="H11934" i="32"/>
  <c r="H11935" i="32"/>
  <c r="H11936" i="32"/>
  <c r="H11937" i="32"/>
  <c r="H11938" i="32"/>
  <c r="H11939" i="32"/>
  <c r="H11940" i="32"/>
  <c r="H11941" i="32"/>
  <c r="H11942" i="32" s="1"/>
  <c r="H11943" i="32" s="1"/>
  <c r="H11944" i="32" s="1"/>
  <c r="H11945" i="32"/>
  <c r="H11946" i="32"/>
  <c r="H11947" i="32"/>
  <c r="H11948" i="32"/>
  <c r="H11949" i="32"/>
  <c r="H11950" i="32" s="1"/>
  <c r="H11951" i="32"/>
  <c r="H11952" i="32"/>
  <c r="H11953" i="32"/>
  <c r="H11954" i="32"/>
  <c r="H11955" i="32"/>
  <c r="H11956" i="32"/>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c r="H11979" i="32" s="1"/>
  <c r="H11980" i="32"/>
  <c r="H11981" i="32"/>
  <c r="H11982" i="32"/>
  <c r="H11983" i="32"/>
  <c r="H11984" i="32"/>
  <c r="H11985" i="32"/>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c r="H12020" i="32"/>
  <c r="H12021" i="32"/>
  <c r="H12022" i="32"/>
  <c r="H12023" i="32"/>
  <c r="H12024" i="32"/>
  <c r="H12025" i="32"/>
  <c r="H12026" i="32"/>
  <c r="H12027" i="32" s="1"/>
  <c r="H12028" i="32"/>
  <c r="H12029" i="32"/>
  <c r="H12030" i="32"/>
  <c r="H12031" i="32"/>
  <c r="H12032" i="32"/>
  <c r="H12033" i="32"/>
  <c r="H12034" i="32" s="1"/>
  <c r="H12035" i="32"/>
  <c r="H12036" i="32"/>
  <c r="H12037" i="32"/>
  <c r="H12038" i="32"/>
  <c r="H12039" i="32"/>
  <c r="H12040" i="32"/>
  <c r="H12041" i="32" s="1"/>
  <c r="H12042" i="32"/>
  <c r="H12043" i="32"/>
  <c r="H12044" i="32"/>
  <c r="H12045" i="32"/>
  <c r="H12046" i="32"/>
  <c r="H12047" i="32"/>
  <c r="H12048" i="32"/>
  <c r="H12049" i="32"/>
  <c r="H12050" i="32"/>
  <c r="H12051" i="32"/>
  <c r="H12052" i="32"/>
  <c r="H12053" i="32"/>
  <c r="H12054" i="32" s="1"/>
  <c r="H12055" i="32" s="1"/>
  <c r="H12056" i="32" s="1"/>
  <c r="H12057" i="32"/>
  <c r="H12058" i="32"/>
  <c r="H12059" i="32"/>
  <c r="H12060" i="32"/>
  <c r="H12061" i="32"/>
  <c r="H12062" i="32" s="1"/>
  <c r="H12063" i="32" s="1"/>
  <c r="H12064" i="32"/>
  <c r="H12065" i="32"/>
  <c r="H12066" i="32"/>
  <c r="H12067" i="32"/>
  <c r="H12068" i="32"/>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c r="H12091" i="32"/>
  <c r="H12092" i="32"/>
  <c r="H12093" i="32"/>
  <c r="H12094" i="32"/>
  <c r="H12095" i="32"/>
  <c r="H12096" i="32"/>
  <c r="H12097" i="32"/>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s="1"/>
  <c r="H12140" i="32"/>
  <c r="H12141" i="32"/>
  <c r="H12142" i="32"/>
  <c r="H12143" i="32"/>
  <c r="H12144" i="32"/>
  <c r="H12145" i="32"/>
  <c r="H12146" i="32" s="1"/>
  <c r="H12147" i="32"/>
  <c r="H12148" i="32"/>
  <c r="H12149" i="32"/>
  <c r="H12150" i="32"/>
  <c r="H12151" i="32"/>
  <c r="H12152" i="32"/>
  <c r="H12153" i="32" s="1"/>
  <c r="H12154" i="32"/>
  <c r="H12155" i="32"/>
  <c r="H12156" i="32"/>
  <c r="H12157" i="32"/>
  <c r="H12158" i="32"/>
  <c r="H12159" i="32"/>
  <c r="H12160" i="32"/>
  <c r="H12161" i="32"/>
  <c r="H12162" i="32"/>
  <c r="H12163" i="32"/>
  <c r="H12164" i="32"/>
  <c r="H12165" i="32" s="1"/>
  <c r="H12166" i="32" s="1"/>
  <c r="H12167" i="32" s="1"/>
  <c r="H12168" i="32"/>
  <c r="H12169" i="32"/>
  <c r="H12170" i="32"/>
  <c r="H12171" i="32"/>
  <c r="H12172" i="32"/>
  <c r="H12173" i="32"/>
  <c r="H12174" i="32" s="1"/>
  <c r="H12175" i="32"/>
  <c r="H12176" i="32"/>
  <c r="H12177" i="32"/>
  <c r="H12178" i="32"/>
  <c r="H12179" i="32"/>
  <c r="H12180" i="32"/>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c r="H12203" i="32"/>
  <c r="H12204" i="32"/>
  <c r="H12205" i="32"/>
  <c r="H12206" i="32"/>
  <c r="H12207" i="32"/>
  <c r="H12208" i="32"/>
  <c r="H12209" i="32"/>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c r="H12237" i="32"/>
  <c r="H12238" i="32"/>
  <c r="H12239" i="32"/>
  <c r="H12240" i="32"/>
  <c r="H12241" i="32"/>
  <c r="H12242" i="32"/>
  <c r="H12243" i="32"/>
  <c r="H12244" i="32"/>
  <c r="H12245" i="32"/>
  <c r="H12246" i="32" s="1"/>
  <c r="H12247" i="32"/>
  <c r="H12248" i="32"/>
  <c r="H12249" i="32"/>
  <c r="H12250" i="32"/>
  <c r="H12251" i="32" s="1"/>
  <c r="H12252" i="32"/>
  <c r="H12253" i="32"/>
  <c r="H12254" i="32"/>
  <c r="H12255" i="32"/>
  <c r="H12256" i="32"/>
  <c r="H12257" i="32"/>
  <c r="H12258" i="32" s="1"/>
  <c r="H12259" i="32"/>
  <c r="H12260" i="32"/>
  <c r="H12261" i="32"/>
  <c r="H12262" i="32"/>
  <c r="H12263" i="32"/>
  <c r="H12264" i="32"/>
  <c r="H12265" i="32" s="1"/>
  <c r="H12266" i="32"/>
  <c r="H12267" i="32"/>
  <c r="H12268" i="32"/>
  <c r="H12269" i="32"/>
  <c r="H12270" i="32"/>
  <c r="H12271" i="32"/>
  <c r="H12272" i="32"/>
  <c r="H12273" i="32"/>
  <c r="H12274" i="32"/>
  <c r="H12275" i="32"/>
  <c r="H12276" i="32"/>
  <c r="H12277" i="32"/>
  <c r="H12278" i="32" s="1"/>
  <c r="H12279" i="32" s="1"/>
  <c r="H12280" i="32"/>
  <c r="H12281" i="32"/>
  <c r="H12282" i="32"/>
  <c r="H12283" i="32"/>
  <c r="H12284" i="32"/>
  <c r="H12285" i="32"/>
  <c r="H12286" i="32" s="1"/>
  <c r="H12287" i="32"/>
  <c r="H12288" i="32"/>
  <c r="H12289" i="32"/>
  <c r="H12290" i="32"/>
  <c r="H12291" i="32"/>
  <c r="H12292" i="32"/>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c r="H12321" i="32"/>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s="1"/>
  <c r="H12364" i="32"/>
  <c r="H12365" i="32"/>
  <c r="H12366" i="32"/>
  <c r="H12367" i="32"/>
  <c r="H12368" i="32"/>
  <c r="H12369" i="32"/>
  <c r="H12370" i="32" s="1"/>
  <c r="H12371" i="32"/>
  <c r="H12372" i="32"/>
  <c r="H12373" i="32"/>
  <c r="H12374" i="32"/>
  <c r="H12375" i="32"/>
  <c r="H12376" i="32"/>
  <c r="H12377" i="32" s="1"/>
  <c r="H12378" i="32"/>
  <c r="H12379" i="32"/>
  <c r="H12380" i="32"/>
  <c r="H12381" i="32"/>
  <c r="H12382" i="32"/>
  <c r="H12383" i="32"/>
  <c r="H12384" i="32"/>
  <c r="H12385" i="32"/>
  <c r="H12386" i="32"/>
  <c r="H12387" i="32"/>
  <c r="H12388" i="32"/>
  <c r="H12389" i="32"/>
  <c r="H12390" i="32" s="1"/>
  <c r="H12391" i="32" s="1"/>
  <c r="H12392" i="32"/>
  <c r="H12393" i="32"/>
  <c r="H12394" i="32"/>
  <c r="H12395" i="32"/>
  <c r="H12396" i="32"/>
  <c r="H12397" i="32"/>
  <c r="H12398" i="32" s="1"/>
  <c r="H12399" i="32"/>
  <c r="H12400" i="32"/>
  <c r="H12401" i="32"/>
  <c r="H12402" i="32"/>
  <c r="H12403" i="32"/>
  <c r="H12404" i="32"/>
  <c r="H12405" i="32" s="1"/>
  <c r="H12406" i="32"/>
  <c r="H12407" i="32"/>
  <c r="H12408" i="32"/>
  <c r="H12409" i="32"/>
  <c r="H12410" i="32"/>
  <c r="H12411" i="32" s="1"/>
  <c r="H12412" i="32" s="1"/>
  <c r="H12413" i="32"/>
  <c r="H12414" i="32"/>
  <c r="H12415" i="32"/>
  <c r="H12416" i="32"/>
  <c r="H12417" i="32"/>
  <c r="H12418" i="32" s="1"/>
  <c r="H12419" i="32" s="1"/>
  <c r="H12420" i="32"/>
  <c r="H12421" i="32"/>
  <c r="H12422" i="32"/>
  <c r="H12423" i="32"/>
  <c r="H12424" i="32"/>
  <c r="H12425" i="32" s="1"/>
  <c r="H12426" i="32"/>
  <c r="H12427" i="32" s="1"/>
  <c r="H12428" i="32"/>
  <c r="H12429" i="32"/>
  <c r="H12430" i="32"/>
  <c r="H12431" i="32"/>
  <c r="H12432" i="32"/>
  <c r="H12433" i="32"/>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s="1"/>
  <c r="H12476" i="32" s="1"/>
  <c r="H12477" i="32"/>
  <c r="H12478" i="32"/>
  <c r="H12479" i="32"/>
  <c r="H12480" i="32"/>
  <c r="H12481" i="32"/>
  <c r="H12482" i="32" s="1"/>
  <c r="H12483" i="32"/>
  <c r="H12484" i="32"/>
  <c r="H12485" i="32"/>
  <c r="H12486" i="32"/>
  <c r="H12487" i="32"/>
  <c r="H12488" i="32"/>
  <c r="H12489" i="32" s="1"/>
  <c r="H12490" i="32"/>
  <c r="H12491" i="32"/>
  <c r="H12492" i="32"/>
  <c r="H12493" i="32"/>
  <c r="H12494" i="32"/>
  <c r="H12495" i="32"/>
  <c r="H12496" i="32"/>
  <c r="H12497" i="32"/>
  <c r="H12498" i="32"/>
  <c r="H12499" i="32"/>
  <c r="H12500" i="32"/>
  <c r="H12501" i="32"/>
  <c r="H12502" i="32" s="1"/>
  <c r="H12503" i="32" s="1"/>
  <c r="H12504" i="32"/>
  <c r="H12505" i="32"/>
  <c r="H12506" i="32"/>
  <c r="H12507" i="32"/>
  <c r="H12508" i="32"/>
  <c r="H12509" i="32"/>
  <c r="H12510" i="32" s="1"/>
  <c r="H12511" i="32"/>
  <c r="H12512" i="32"/>
  <c r="H12513" i="32"/>
  <c r="H12514" i="32"/>
  <c r="H12515" i="32"/>
  <c r="H12516" i="32"/>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c r="H12539" i="32"/>
  <c r="H12540" i="32"/>
  <c r="H12541" i="32"/>
  <c r="H12542" i="32"/>
  <c r="H12543" i="32"/>
  <c r="H12544" i="32"/>
  <c r="H12545" i="32"/>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c r="H12573" i="32"/>
  <c r="H12574" i="32" s="1"/>
  <c r="H12575" i="32"/>
  <c r="H12576" i="32"/>
  <c r="H12577" i="32"/>
  <c r="H12578" i="32"/>
  <c r="H12579" i="32"/>
  <c r="H12580" i="32"/>
  <c r="H12581" i="32"/>
  <c r="H12582" i="32"/>
  <c r="H12583" i="32"/>
  <c r="H12584" i="32"/>
  <c r="H12585" i="32"/>
  <c r="H12586" i="32"/>
  <c r="H12587" i="32" s="1"/>
  <c r="H12588" i="32"/>
  <c r="H12589" i="32"/>
  <c r="H12590" i="32"/>
  <c r="H12591" i="32"/>
  <c r="H12592" i="32"/>
  <c r="H12593" i="32"/>
  <c r="H12594" i="32" s="1"/>
  <c r="H12595" i="32"/>
  <c r="H12596" i="32"/>
  <c r="H12597" i="32"/>
  <c r="H12598" i="32"/>
  <c r="H12599" i="32"/>
  <c r="H12600" i="32"/>
  <c r="H12601" i="32" s="1"/>
  <c r="H12602" i="32"/>
  <c r="H12603" i="32"/>
  <c r="H12604" i="32"/>
  <c r="H12605" i="32"/>
  <c r="H12606" i="32"/>
  <c r="H12607" i="32"/>
  <c r="H12608" i="32"/>
  <c r="H12609" i="32"/>
  <c r="H12610" i="32"/>
  <c r="H12611" i="32"/>
  <c r="H12612" i="32"/>
  <c r="H12613" i="32"/>
  <c r="H12614" i="32" s="1"/>
  <c r="H12615" i="32" s="1"/>
  <c r="H12616" i="32"/>
  <c r="H12617" i="32"/>
  <c r="H12618" i="32"/>
  <c r="H12619" i="32"/>
  <c r="H12620" i="32"/>
  <c r="H12621" i="32"/>
  <c r="H12622" i="32" s="1"/>
  <c r="H12623" i="32"/>
  <c r="H12624" i="32"/>
  <c r="H12625" i="32"/>
  <c r="H12626" i="32"/>
  <c r="H12627" i="32"/>
  <c r="H12628" i="32"/>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c r="H12651" i="32"/>
  <c r="H12652" i="32"/>
  <c r="H12653" i="32"/>
  <c r="H12654" i="32"/>
  <c r="H12655" i="32"/>
  <c r="H12656" i="32"/>
  <c r="H12657" i="32"/>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s="1"/>
  <c r="H12700" i="32"/>
  <c r="H12701" i="32"/>
  <c r="H12702" i="32"/>
  <c r="H12703" i="32"/>
  <c r="H12704" i="32"/>
  <c r="H12705" i="32"/>
  <c r="H12706" i="32" s="1"/>
  <c r="H12707" i="32"/>
  <c r="H12708" i="32"/>
  <c r="H12709" i="32"/>
  <c r="H12710" i="32"/>
  <c r="H12711" i="32"/>
  <c r="H12712" i="32"/>
  <c r="H12713" i="32" s="1"/>
  <c r="H12714" i="32" s="1"/>
  <c r="H12715" i="32"/>
  <c r="H12716" i="32"/>
  <c r="H12717" i="32"/>
  <c r="H12718" i="32"/>
  <c r="H12719" i="32"/>
  <c r="H12720" i="32"/>
  <c r="H12721" i="32"/>
  <c r="H12722" i="32"/>
  <c r="H12723" i="32"/>
  <c r="H12724" i="32"/>
  <c r="H12725" i="32"/>
  <c r="H12726" i="32" s="1"/>
  <c r="H12727" i="32" s="1"/>
  <c r="H12728" i="32"/>
  <c r="H12729" i="32"/>
  <c r="H12730" i="32"/>
  <c r="H12731" i="32"/>
  <c r="H12732" i="32"/>
  <c r="H12733" i="32"/>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c r="H12756" i="32"/>
  <c r="H12757" i="32"/>
  <c r="H12758" i="32"/>
  <c r="H12759" i="32" s="1"/>
  <c r="H12760" i="32"/>
  <c r="H12761" i="32" s="1"/>
  <c r="H12762" i="32"/>
  <c r="H12763" i="32"/>
  <c r="H12764" i="32"/>
  <c r="H12765" i="32"/>
  <c r="H12766" i="32"/>
  <c r="H12767" i="32"/>
  <c r="H12768" i="32"/>
  <c r="H12769" i="32"/>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c r="H12797" i="32"/>
  <c r="H12798" i="32"/>
  <c r="H12799" i="32"/>
  <c r="H12800" i="32"/>
  <c r="H12801" i="32"/>
  <c r="H12802" i="32"/>
  <c r="H12803" i="32"/>
  <c r="H12804" i="32" s="1"/>
  <c r="H12805" i="32"/>
  <c r="H12806" i="32"/>
  <c r="H12807" i="32"/>
  <c r="H12808" i="32"/>
  <c r="H12809" i="32"/>
  <c r="H12810" i="32"/>
  <c r="H12811" i="32" s="1"/>
  <c r="H12812" i="32" s="1"/>
  <c r="H12813" i="32"/>
  <c r="H12814" i="32"/>
  <c r="H12815" i="32"/>
  <c r="H12816" i="32"/>
  <c r="H12817" i="32"/>
  <c r="H12818" i="32" s="1"/>
  <c r="H12819" i="32"/>
  <c r="H12820" i="32"/>
  <c r="H12821" i="32"/>
  <c r="H12822" i="32"/>
  <c r="H12823" i="32"/>
  <c r="H12824" i="32"/>
  <c r="H12825" i="32" s="1"/>
  <c r="H12826" i="32"/>
  <c r="H12827" i="32"/>
  <c r="H12828" i="32"/>
  <c r="H12829" i="32"/>
  <c r="H12830" i="32"/>
  <c r="H12831" i="32"/>
  <c r="H12832" i="32"/>
  <c r="H12833" i="32"/>
  <c r="H12834" i="32"/>
  <c r="H12835" i="32"/>
  <c r="H12836" i="32"/>
  <c r="H12837" i="32"/>
  <c r="H12838" i="32" s="1"/>
  <c r="H12839" i="32" s="1"/>
  <c r="H12840" i="32"/>
  <c r="H12841" i="32"/>
  <c r="H12842" i="32"/>
  <c r="H12843" i="32"/>
  <c r="H12844" i="32"/>
  <c r="H12845" i="32"/>
  <c r="H12846" i="32" s="1"/>
  <c r="H12847" i="32"/>
  <c r="H12848" i="32"/>
  <c r="H12849" i="32"/>
  <c r="H12850" i="32"/>
  <c r="H12851" i="32"/>
  <c r="H12852" i="32"/>
  <c r="H12853" i="32"/>
  <c r="H12854" i="32"/>
  <c r="H12855" i="32"/>
  <c r="H12856" i="32"/>
  <c r="H12857" i="32"/>
  <c r="H12858" i="32"/>
  <c r="H12859" i="32" s="1"/>
  <c r="H12860" i="32" s="1"/>
  <c r="H12861" i="32"/>
  <c r="H12862" i="32"/>
  <c r="H12863" i="32"/>
  <c r="H12864" i="32"/>
  <c r="H12865" i="32"/>
  <c r="H12866" i="32" s="1"/>
  <c r="H12867" i="32"/>
  <c r="H12868" i="32"/>
  <c r="H12869" i="32"/>
  <c r="H12870" i="32"/>
  <c r="H12871" i="32"/>
  <c r="H12872" i="32"/>
  <c r="H12873" i="32" s="1"/>
  <c r="H12874" i="32"/>
  <c r="H12875" i="32"/>
  <c r="H12876" i="32"/>
  <c r="H12877" i="32"/>
  <c r="H12878" i="32"/>
  <c r="H12879" i="32"/>
  <c r="H12880" i="32"/>
  <c r="H12881" i="32"/>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c r="H12902" i="32" s="1"/>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s="1"/>
  <c r="H12924" i="32"/>
  <c r="H12925" i="32"/>
  <c r="H12926" i="32"/>
  <c r="H12927" i="32"/>
  <c r="H12928" i="32"/>
  <c r="H12929" i="32"/>
  <c r="H12930" i="32" s="1"/>
  <c r="H12931" i="32"/>
  <c r="H12932" i="32"/>
  <c r="H12933" i="32"/>
  <c r="H12934" i="32"/>
  <c r="H12935" i="32"/>
  <c r="H12936" i="32"/>
  <c r="H12937" i="32"/>
  <c r="H12938" i="32" s="1"/>
  <c r="H12939" i="32"/>
  <c r="H12940" i="32"/>
  <c r="H12941" i="32"/>
  <c r="H12942" i="32"/>
  <c r="H12943" i="32"/>
  <c r="H12944" i="32" s="1"/>
  <c r="H12945" i="32"/>
  <c r="H12946" i="32"/>
  <c r="H12947" i="32"/>
  <c r="H12948" i="32"/>
  <c r="H12949" i="32"/>
  <c r="H12950" i="32"/>
  <c r="H12951" i="32" s="1"/>
  <c r="H12952" i="32"/>
  <c r="H12953" i="32"/>
  <c r="H12954" i="32"/>
  <c r="H12955" i="32"/>
  <c r="H12956" i="32"/>
  <c r="H12957" i="32"/>
  <c r="H12958" i="32" s="1"/>
  <c r="H12959" i="32"/>
  <c r="H12960" i="32"/>
  <c r="H12961" i="32"/>
  <c r="H12962" i="32"/>
  <c r="H12963" i="32"/>
  <c r="H12964" i="32" s="1"/>
  <c r="H12965" i="32" s="1"/>
  <c r="H12966" i="32"/>
  <c r="H12967" i="32"/>
  <c r="H12968" i="32"/>
  <c r="H12969" i="32"/>
  <c r="H12970" i="32"/>
  <c r="H12971" i="32"/>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c r="H12993" i="32" s="1"/>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c r="H13028" i="32" s="1"/>
  <c r="H13029" i="32"/>
  <c r="H13030" i="32"/>
  <c r="H13031" i="32"/>
  <c r="H13032" i="32"/>
  <c r="H13033" i="32"/>
  <c r="H13034" i="32"/>
  <c r="H13035" i="32"/>
  <c r="H13036" i="32" s="1"/>
  <c r="H13037" i="32"/>
  <c r="H13038" i="32"/>
  <c r="H13039" i="32"/>
  <c r="H13040" i="32"/>
  <c r="H13041" i="32" s="1"/>
  <c r="H13042" i="32" s="1"/>
  <c r="H13043" i="32"/>
  <c r="H13044" i="32"/>
  <c r="H13045" i="32"/>
  <c r="H13046" i="32"/>
  <c r="H13047" i="32"/>
  <c r="H13048" i="32"/>
  <c r="H13049" i="32" s="1"/>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c r="H13105" i="32" s="1"/>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s="1"/>
  <c r="H13126" i="32" s="1"/>
  <c r="H13127" i="32"/>
  <c r="H13128" i="32"/>
  <c r="H13129" i="32"/>
  <c r="H13130" i="32"/>
  <c r="H13131" i="32"/>
  <c r="H13132" i="32" s="1"/>
  <c r="H13133" i="32" s="1"/>
  <c r="H13134" i="32"/>
  <c r="H13135" i="32"/>
  <c r="H13136" i="32"/>
  <c r="H13137" i="32"/>
  <c r="H13138" i="32"/>
  <c r="H13139" i="32"/>
  <c r="H13140" i="32" s="1"/>
  <c r="H13141" i="32"/>
  <c r="H13142" i="32"/>
  <c r="H13143" i="32"/>
  <c r="H13144" i="32"/>
  <c r="H13145" i="32"/>
  <c r="H13146" i="32"/>
  <c r="H13147" i="32"/>
  <c r="H13148" i="32"/>
  <c r="H13149" i="32"/>
  <c r="H13150" i="32"/>
  <c r="H13151" i="32"/>
  <c r="H13152" i="32"/>
  <c r="H13153" i="32" s="1"/>
  <c r="H13154" i="32" s="1"/>
  <c r="H13155" i="32"/>
  <c r="H13156" i="32"/>
  <c r="H13157" i="32"/>
  <c r="H13158" i="32"/>
  <c r="H13159" i="32"/>
  <c r="H13160" i="32"/>
  <c r="H13161" i="32" s="1"/>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s="1"/>
  <c r="H13182" i="32" s="1"/>
  <c r="H13183" i="32"/>
  <c r="H13184" i="32"/>
  <c r="H13185" i="32"/>
  <c r="H13186" i="32"/>
  <c r="H13187" i="32"/>
  <c r="H13188" i="32" s="1"/>
  <c r="H13189" i="32" s="1"/>
  <c r="H13190" i="32"/>
  <c r="H13191" i="32"/>
  <c r="H13192" i="32"/>
  <c r="H13193" i="32"/>
  <c r="H13194" i="32"/>
  <c r="H13195" i="32"/>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c r="H13217" i="32" s="1"/>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c r="H13273" i="32" s="1"/>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c r="H13329" i="32" s="1"/>
  <c r="H13330" i="32"/>
  <c r="H13331" i="32"/>
  <c r="H13332" i="32"/>
  <c r="H13333" i="32"/>
  <c r="H13334" i="32"/>
  <c r="H13335" i="32"/>
  <c r="H13336" i="32"/>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c r="H13364" i="32" s="1"/>
  <c r="H13365" i="32"/>
  <c r="H13366" i="32"/>
  <c r="H13367" i="32"/>
  <c r="H13368" i="32"/>
  <c r="H13369" i="32"/>
  <c r="H13370" i="32"/>
  <c r="H13371" i="32"/>
  <c r="H13372" i="32"/>
  <c r="H13373" i="32"/>
  <c r="H13374" i="32"/>
  <c r="H13375" i="32"/>
  <c r="H13376" i="32"/>
  <c r="H13377" i="32" s="1"/>
  <c r="H13378" i="32" s="1"/>
  <c r="H13379" i="32"/>
  <c r="H13380" i="32"/>
  <c r="H13381" i="32"/>
  <c r="H13382" i="32"/>
  <c r="H13383" i="32"/>
  <c r="H13384" i="32"/>
  <c r="H13385" i="32" s="1"/>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c r="H13441" i="32" s="1"/>
  <c r="H13442" i="32" s="1"/>
  <c r="H13443" i="32"/>
  <c r="H13444" i="32"/>
  <c r="H13445" i="32"/>
  <c r="H13446" i="32"/>
  <c r="H13447" i="32"/>
  <c r="H13448" i="32"/>
  <c r="H13449" i="32"/>
  <c r="H13450" i="32"/>
  <c r="H13451" i="32"/>
  <c r="H13452" i="32"/>
  <c r="H13453" i="32"/>
  <c r="H13454" i="32"/>
  <c r="H13455" i="32"/>
  <c r="H13456" i="32"/>
  <c r="H13457" i="32"/>
  <c r="H13458" i="32"/>
  <c r="H13459" i="32"/>
  <c r="H13460" i="32"/>
  <c r="H13461" i="32" s="1"/>
  <c r="H13462" i="32" s="1"/>
  <c r="H13463" i="32"/>
  <c r="H13464" i="32"/>
  <c r="H13465" i="32"/>
  <c r="H13466" i="32"/>
  <c r="H13467" i="32"/>
  <c r="H13468" i="32" s="1"/>
  <c r="H13469" i="32" s="1"/>
  <c r="H13470" i="32"/>
  <c r="H13471" i="32"/>
  <c r="H13472" i="32"/>
  <c r="H13473" i="32"/>
  <c r="H13474" i="32"/>
  <c r="H13475" i="32"/>
  <c r="H13476" i="32" s="1"/>
  <c r="H13477" i="32"/>
  <c r="H13478" i="32"/>
  <c r="H13479" i="32"/>
  <c r="H13480" i="32"/>
  <c r="H13481" i="32"/>
  <c r="H13482" i="32"/>
  <c r="H13483" i="32"/>
  <c r="H13484" i="32"/>
  <c r="H13485" i="32"/>
  <c r="H13486" i="32"/>
  <c r="H13487" i="32"/>
  <c r="H13488" i="32"/>
  <c r="H13489" i="32" s="1"/>
  <c r="H13490" i="32" s="1"/>
  <c r="H13491" i="32"/>
  <c r="H13492" i="32"/>
  <c r="H13493" i="32"/>
  <c r="H13494" i="32"/>
  <c r="H13495" i="32"/>
  <c r="H13496" i="32"/>
  <c r="H13497" i="32" s="1"/>
  <c r="H13498" i="32"/>
  <c r="H13499" i="32"/>
  <c r="H13500" i="32"/>
  <c r="H13501" i="32"/>
  <c r="H13502" i="32"/>
  <c r="H13503" i="32"/>
  <c r="H13504" i="32"/>
  <c r="H13505" i="32"/>
  <c r="H13506" i="32"/>
  <c r="H13507" i="32"/>
  <c r="H13508" i="32"/>
  <c r="H13509" i="32"/>
  <c r="H13510" i="32"/>
  <c r="H13511" i="32"/>
  <c r="H13512" i="32"/>
  <c r="H13513" i="32"/>
  <c r="H13514" i="32"/>
  <c r="H13515" i="32"/>
  <c r="H13516" i="32" s="1"/>
  <c r="H13517" i="32" s="1"/>
  <c r="H13518" i="32" s="1"/>
  <c r="H13519" i="32"/>
  <c r="H13520" i="32"/>
  <c r="H13521" i="32"/>
  <c r="H13522" i="32"/>
  <c r="H13523" i="32"/>
  <c r="H13524" i="32" s="1"/>
  <c r="H13525" i="32" s="1"/>
  <c r="H13526" i="32"/>
  <c r="H13527" i="32"/>
  <c r="H13528" i="32"/>
  <c r="H13529" i="32"/>
  <c r="H13530" i="32"/>
  <c r="H13531" i="32"/>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c r="H13553" i="32" s="1"/>
  <c r="H13554" i="32"/>
  <c r="H13555" i="32"/>
  <c r="H13556" i="32"/>
  <c r="H13557" i="32"/>
  <c r="H13558" i="32"/>
  <c r="H13559" i="32"/>
  <c r="H13560" i="32"/>
  <c r="H13561" i="32"/>
  <c r="H13562" i="32"/>
  <c r="H13563" i="32"/>
  <c r="H13564" i="32"/>
  <c r="H13565" i="32"/>
  <c r="H13566" i="32"/>
  <c r="H13567" i="32"/>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c r="H13588" i="32" s="1"/>
  <c r="H13589" i="32"/>
  <c r="H13590" i="32"/>
  <c r="H13591" i="32"/>
  <c r="H13592" i="32"/>
  <c r="H13593" i="32"/>
  <c r="H13594" i="32"/>
  <c r="H13595" i="32"/>
  <c r="H13596" i="32"/>
  <c r="H13597" i="32"/>
  <c r="H13598" i="32"/>
  <c r="H13599" i="32"/>
  <c r="H13600" i="32"/>
  <c r="H13601" i="32" s="1"/>
  <c r="H13602" i="32" s="1"/>
  <c r="H13603" i="32"/>
  <c r="H13604" i="32"/>
  <c r="H13605" i="32"/>
  <c r="H13606" i="32"/>
  <c r="H13607" i="32"/>
  <c r="H13608" i="32"/>
  <c r="H13609" i="32" s="1"/>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c r="H13665" i="32" s="1"/>
  <c r="H13666" i="32"/>
  <c r="H13667" i="32"/>
  <c r="H13668" i="32"/>
  <c r="H13669" i="32"/>
  <c r="H13670" i="32"/>
  <c r="H13671" i="32"/>
  <c r="H13672" i="32"/>
  <c r="H13673" i="32" s="1"/>
  <c r="H13674" i="32"/>
  <c r="H13675" i="32"/>
  <c r="H13676" i="32"/>
  <c r="H13677" i="32"/>
  <c r="H13678" i="32"/>
  <c r="H13679" i="32"/>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c r="H13700" i="32" s="1"/>
  <c r="H13701" i="32"/>
  <c r="H13702" i="32"/>
  <c r="H13703" i="32"/>
  <c r="H13704" i="32"/>
  <c r="H13705" i="32"/>
  <c r="H13706" i="32"/>
  <c r="H13707" i="32"/>
  <c r="H13708" i="32" s="1"/>
  <c r="H13709" i="32"/>
  <c r="H13710" i="32"/>
  <c r="H13711" i="32"/>
  <c r="H13712" i="32"/>
  <c r="H13713" i="32" s="1"/>
  <c r="H13714" i="32" s="1"/>
  <c r="H13715" i="32"/>
  <c r="H13716" i="32"/>
  <c r="H13717" i="32"/>
  <c r="H13718" i="32"/>
  <c r="H13719" i="32"/>
  <c r="H13720" i="32"/>
  <c r="H13721" i="32" s="1"/>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c r="H13777" i="32" s="1"/>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c r="H13812" i="32" s="1"/>
  <c r="H13813" i="32"/>
  <c r="H13814" i="32"/>
  <c r="H13815" i="32"/>
  <c r="H13816" i="32"/>
  <c r="H13817" i="32"/>
  <c r="H13818" i="32"/>
  <c r="H13819" i="32"/>
  <c r="H13820" i="32"/>
  <c r="H13821" i="32"/>
  <c r="H13822" i="32"/>
  <c r="H13823" i="32"/>
  <c r="H13824" i="32"/>
  <c r="H13825" i="32" s="1"/>
  <c r="H13826" i="32" s="1"/>
  <c r="H13827" i="32"/>
  <c r="H13828" i="32"/>
  <c r="H13829" i="32"/>
  <c r="H13830" i="32"/>
  <c r="H13831" i="32"/>
  <c r="H13832" i="32"/>
  <c r="H13833" i="32" s="1"/>
  <c r="H13834" i="32"/>
  <c r="H13835" i="32"/>
  <c r="H13836" i="32"/>
  <c r="H13837" i="32" s="1"/>
  <c r="H13838" i="32"/>
  <c r="H13839" i="32"/>
  <c r="H13840" i="32"/>
  <c r="H13841" i="32"/>
  <c r="H13842" i="32"/>
  <c r="H13843" i="32"/>
  <c r="H13844" i="32"/>
  <c r="H13845" i="32"/>
  <c r="H13846" i="32"/>
  <c r="H13847" i="32"/>
  <c r="H13848" i="32"/>
  <c r="H13849" i="32"/>
  <c r="H13850" i="32"/>
  <c r="H13851" i="32"/>
  <c r="H13852" i="32"/>
  <c r="H13853" i="32" s="1"/>
  <c r="H13854" i="32" s="1"/>
  <c r="H13855" i="32"/>
  <c r="H13856" i="32"/>
  <c r="H13857" i="32"/>
  <c r="H13858" i="32"/>
  <c r="H13859" i="32"/>
  <c r="H13860" i="32" s="1"/>
  <c r="H13861" i="32" s="1"/>
  <c r="H13862" i="32"/>
  <c r="H13863" i="32"/>
  <c r="H13864" i="32"/>
  <c r="H13865" i="32"/>
  <c r="H13866" i="32"/>
  <c r="H13867" i="32"/>
  <c r="H13868" i="32" s="1"/>
  <c r="H13869" i="32"/>
  <c r="H13870" i="32"/>
  <c r="H13871" i="32"/>
  <c r="H13872" i="32"/>
  <c r="H13873" i="32"/>
  <c r="H13874" i="32" s="1"/>
  <c r="H13875" i="32" s="1"/>
  <c r="H13876" i="32"/>
  <c r="H13877" i="32"/>
  <c r="H13878" i="32"/>
  <c r="H13879" i="32"/>
  <c r="H13880" i="32"/>
  <c r="H13881" i="32" s="1"/>
  <c r="H13882" i="32" s="1"/>
  <c r="H13883" i="32"/>
  <c r="H13884" i="32"/>
  <c r="H13885" i="32"/>
  <c r="H13886" i="32"/>
  <c r="H13887" i="32"/>
  <c r="H13888" i="32"/>
  <c r="H13889" i="32" s="1"/>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s="1"/>
  <c r="H13910" i="32" s="1"/>
  <c r="H13911" i="32"/>
  <c r="H13912" i="32"/>
  <c r="H13913" i="32"/>
  <c r="H13914" i="32"/>
  <c r="H13915" i="32"/>
  <c r="H13916" i="32" s="1"/>
  <c r="H13917" i="32" s="1"/>
  <c r="H13918" i="32"/>
  <c r="H13919" i="32"/>
  <c r="H13920" i="32"/>
  <c r="H13921" i="32"/>
  <c r="H13922" i="32"/>
  <c r="H13923" i="32"/>
  <c r="H13924" i="32" s="1"/>
  <c r="H13925" i="32"/>
  <c r="H13926" i="32"/>
  <c r="H13927" i="32"/>
  <c r="H13928" i="32"/>
  <c r="H13929" i="32"/>
  <c r="H13930" i="32"/>
  <c r="H13931" i="32"/>
  <c r="H13932" i="32"/>
  <c r="H13933" i="32"/>
  <c r="H13934" i="32"/>
  <c r="H13935" i="32"/>
  <c r="H13936" i="32"/>
  <c r="H13937" i="32" s="1"/>
  <c r="H13938" i="32" s="1"/>
  <c r="H13939" i="32" s="1"/>
  <c r="H13940" i="32"/>
  <c r="H13941" i="32"/>
  <c r="H13942" i="32"/>
  <c r="H13943" i="32"/>
  <c r="H13944" i="32"/>
  <c r="H13945" i="32" s="1"/>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c r="H14000" i="32"/>
  <c r="H14001" i="32" s="1"/>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c r="H14036" i="32" s="1"/>
  <c r="H14037" i="32" s="1"/>
  <c r="H14038" i="32"/>
  <c r="H14039" i="32"/>
  <c r="H14040" i="32"/>
  <c r="H14041" i="32"/>
  <c r="H14042" i="32"/>
  <c r="H14043" i="32"/>
  <c r="H14044" i="32"/>
  <c r="H14045" i="32"/>
  <c r="H14046" i="32"/>
  <c r="H14047" i="32"/>
  <c r="H14048" i="32"/>
  <c r="H14049" i="32" s="1"/>
  <c r="H14050" i="32" s="1"/>
  <c r="H14051" i="32"/>
  <c r="H14052" i="32"/>
  <c r="H14053" i="32"/>
  <c r="H14054" i="32"/>
  <c r="H14055" i="32"/>
  <c r="H14056" i="32"/>
  <c r="H14057" i="32" s="1"/>
  <c r="H14058" i="32"/>
  <c r="H14059" i="32"/>
  <c r="H14060" i="32"/>
  <c r="H14061" i="32"/>
  <c r="H14062" i="32"/>
  <c r="H14063" i="32"/>
  <c r="H14064" i="32"/>
  <c r="H14065" i="32"/>
  <c r="H14066" i="32"/>
  <c r="H14067" i="32"/>
  <c r="H14068" i="32"/>
  <c r="H14069" i="32"/>
  <c r="H14070" i="32"/>
  <c r="H14071" i="32"/>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c r="H14113" i="32" s="1"/>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c r="H14148" i="32" s="1"/>
  <c r="H14149" i="32"/>
  <c r="H14150" i="32"/>
  <c r="H14151" i="32"/>
  <c r="H14152" i="32"/>
  <c r="H14153" i="32"/>
  <c r="H14154" i="32"/>
  <c r="H14155" i="32"/>
  <c r="H14156" i="32"/>
  <c r="H14157" i="32"/>
  <c r="H14158" i="32"/>
  <c r="H14159" i="32"/>
  <c r="H14160" i="32"/>
  <c r="H14161" i="32" s="1"/>
  <c r="H14162" i="32" s="1"/>
  <c r="H14163" i="32"/>
  <c r="H14164" i="32"/>
  <c r="H14165" i="32"/>
  <c r="H14166" i="32"/>
  <c r="H14167" i="32"/>
  <c r="H14168" i="32"/>
  <c r="H14169" i="32" s="1"/>
  <c r="H14170" i="32" s="1"/>
  <c r="H14171" i="32"/>
  <c r="H14172" i="32"/>
  <c r="H14173" i="32"/>
  <c r="H14174" i="32"/>
  <c r="H14175" i="32"/>
  <c r="H14176" i="32"/>
  <c r="H14177" i="32"/>
  <c r="H14178" i="32"/>
  <c r="H14179" i="32"/>
  <c r="H14180" i="32"/>
  <c r="H14181" i="32"/>
  <c r="H14182" i="32"/>
  <c r="H14183" i="32"/>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c r="H14204" i="32" s="1"/>
  <c r="H14205" i="32"/>
  <c r="H14206" i="32"/>
  <c r="H14207" i="32"/>
  <c r="H14208" i="32"/>
  <c r="H14209" i="32"/>
  <c r="H14210" i="32" s="1"/>
  <c r="H14211" i="32" s="1"/>
  <c r="H14212" i="32"/>
  <c r="H14213" i="32"/>
  <c r="H14214" i="32"/>
  <c r="H14215" i="32"/>
  <c r="H14216" i="32"/>
  <c r="H14217" i="32" s="1"/>
  <c r="H14218" i="32" s="1"/>
  <c r="H14219" i="32"/>
  <c r="H14220" i="32"/>
  <c r="H14221" i="32"/>
  <c r="H14222" i="32"/>
  <c r="H14223" i="32"/>
  <c r="H14224" i="32" s="1"/>
  <c r="H14225" i="32" s="1"/>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c r="H14260" i="32" s="1"/>
  <c r="H14261" i="32"/>
  <c r="H14262" i="32"/>
  <c r="H14263" i="32"/>
  <c r="H14264" i="32"/>
  <c r="H14265" i="32"/>
  <c r="H14266" i="32"/>
  <c r="H14267" i="32"/>
  <c r="H14268" i="32" s="1"/>
  <c r="H14269" i="32"/>
  <c r="H14270" i="32"/>
  <c r="H14271" i="32"/>
  <c r="H14272" i="32"/>
  <c r="H14273" i="32" s="1"/>
  <c r="H14274" i="32" s="1"/>
  <c r="H14275" i="32"/>
  <c r="H14276" i="32"/>
  <c r="H14277" i="32"/>
  <c r="H14278" i="32"/>
  <c r="H14279" i="32"/>
  <c r="H14280" i="32"/>
  <c r="H14281" i="32" s="1"/>
  <c r="H14282" i="32"/>
  <c r="H14283" i="32"/>
  <c r="H14284" i="32"/>
  <c r="H14285" i="32"/>
  <c r="H14286" i="32"/>
  <c r="H14287" i="32"/>
  <c r="H14288" i="32" s="1"/>
  <c r="H14289" i="32"/>
  <c r="H14290" i="32"/>
  <c r="H14291" i="32"/>
  <c r="H14292" i="32"/>
  <c r="H14293" i="32"/>
  <c r="H14294" i="32"/>
  <c r="H14295" i="32"/>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c r="H14344" i="32"/>
  <c r="H14345" i="32"/>
  <c r="H14346" i="32"/>
  <c r="H14347" i="32"/>
  <c r="H14348" i="32"/>
  <c r="H14349" i="32"/>
  <c r="H14350" i="32"/>
  <c r="H14351" i="32"/>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c r="H14372" i="32" s="1"/>
  <c r="H14373" i="32"/>
  <c r="H14374" i="32"/>
  <c r="H14375" i="32"/>
  <c r="H14376" i="32"/>
  <c r="H14377" i="32"/>
  <c r="H14378" i="32"/>
  <c r="H14379" i="32"/>
  <c r="H14380" i="32"/>
  <c r="H14381" i="32"/>
  <c r="H14382" i="32"/>
  <c r="H14383" i="32"/>
  <c r="H14384" i="32"/>
  <c r="H14385" i="32" s="1"/>
  <c r="H14386" i="32" s="1"/>
  <c r="H14387" i="32"/>
  <c r="H14388" i="32"/>
  <c r="H14389" i="32"/>
  <c r="H14390" i="32"/>
  <c r="H14391" i="32"/>
  <c r="H14392" i="32"/>
  <c r="H14393" i="32" s="1"/>
  <c r="H14394" i="32"/>
  <c r="H14395" i="32"/>
  <c r="H14396" i="32"/>
  <c r="H14397" i="32"/>
  <c r="H14398" i="32"/>
  <c r="H14399" i="32"/>
  <c r="H14400" i="32" s="1"/>
  <c r="H14401" i="32" s="1"/>
  <c r="H14402" i="32"/>
  <c r="H14403" i="32"/>
  <c r="H14404" i="32"/>
  <c r="H14405" i="32"/>
  <c r="H14406" i="32"/>
  <c r="H14407" i="32"/>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c r="H14428" i="32" s="1"/>
  <c r="H14429" i="32"/>
  <c r="H14430" i="32"/>
  <c r="H14431" i="32"/>
  <c r="H14432" i="32"/>
  <c r="H14433" i="32"/>
  <c r="H14434" i="32" s="1"/>
  <c r="H14435" i="32" s="1"/>
  <c r="H14436" i="32"/>
  <c r="H14437" i="32"/>
  <c r="H14438" i="32"/>
  <c r="H14439" i="32"/>
  <c r="H14440" i="32"/>
  <c r="H14441" i="32" s="1"/>
  <c r="H14442" i="32" s="1"/>
  <c r="H14443" i="32"/>
  <c r="H14444" i="32"/>
  <c r="H14445" i="32"/>
  <c r="H14446" i="32"/>
  <c r="H14447" i="32"/>
  <c r="H14448" i="32" s="1"/>
  <c r="H14449" i="32" s="1"/>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c r="H14484" i="32" s="1"/>
  <c r="H14485" i="32"/>
  <c r="H14486" i="32"/>
  <c r="H14487" i="32"/>
  <c r="H14488" i="32"/>
  <c r="H14489" i="32"/>
  <c r="H14490" i="32"/>
  <c r="H14491" i="32"/>
  <c r="H14492" i="32"/>
  <c r="H14493" i="32"/>
  <c r="H14494" i="32"/>
  <c r="H14495" i="32"/>
  <c r="H14496" i="32"/>
  <c r="H14497" i="32" s="1"/>
  <c r="H14498" i="32" s="1"/>
  <c r="H14499" i="32" s="1"/>
  <c r="H14500" i="32"/>
  <c r="H14501" i="32"/>
  <c r="H14502" i="32"/>
  <c r="H14503" i="32"/>
  <c r="H14504" i="32"/>
  <c r="H14505" i="32" s="1"/>
  <c r="H14506" i="32"/>
  <c r="H14507" i="32"/>
  <c r="H14508" i="32" s="1"/>
  <c r="H14509" i="32"/>
  <c r="H14510" i="32"/>
  <c r="H14511" i="32"/>
  <c r="H14512" i="32" s="1"/>
  <c r="H14513" i="32"/>
  <c r="H14514" i="32"/>
  <c r="H14515" i="32"/>
  <c r="H14516" i="32"/>
  <c r="H14517" i="32"/>
  <c r="H14518" i="32"/>
  <c r="H14519" i="32"/>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c r="H14568" i="32"/>
  <c r="H14569" i="32" s="1"/>
  <c r="H14570" i="32"/>
  <c r="H14571" i="32"/>
  <c r="H14572" i="32"/>
  <c r="H14573" i="32"/>
  <c r="H14574" i="32"/>
  <c r="H14575" i="32"/>
  <c r="H14576" i="32"/>
  <c r="H14577" i="32"/>
  <c r="H14578" i="32"/>
  <c r="H14579" i="32"/>
  <c r="H14580" i="32"/>
  <c r="H14581" i="32" s="1"/>
  <c r="H14582" i="32" s="1"/>
  <c r="H14583" i="32"/>
  <c r="H14584" i="32"/>
  <c r="H14585" i="32"/>
  <c r="H14586" i="32"/>
  <c r="H14587" i="32"/>
  <c r="H14588" i="32" s="1"/>
  <c r="H14589" i="32" s="1"/>
  <c r="H14590" i="32"/>
  <c r="H14591" i="32"/>
  <c r="H14592" i="32"/>
  <c r="H14593" i="32"/>
  <c r="H14594" i="32"/>
  <c r="H14595" i="32"/>
  <c r="H14596" i="32" s="1"/>
  <c r="H14597" i="32"/>
  <c r="H14598" i="32"/>
  <c r="H14599" i="32"/>
  <c r="H14600" i="32"/>
  <c r="H14601" i="32"/>
  <c r="H14602" i="32"/>
  <c r="H14603" i="32"/>
  <c r="H14604" i="32"/>
  <c r="H14605" i="32"/>
  <c r="H14606" i="32"/>
  <c r="H14607" i="32"/>
  <c r="H14608" i="32"/>
  <c r="H14609" i="32" s="1"/>
  <c r="H14610" i="32" s="1"/>
  <c r="H14611" i="32"/>
  <c r="H14612" i="32" s="1"/>
  <c r="H14613" i="32"/>
  <c r="H14614" i="32"/>
  <c r="H14615" i="32"/>
  <c r="H14616" i="32"/>
  <c r="H14617" i="32" s="1"/>
  <c r="H14618" i="32"/>
  <c r="H14619" i="32"/>
  <c r="H14620" i="32"/>
  <c r="H14621" i="32"/>
  <c r="H14622" i="32"/>
  <c r="H14623" i="32"/>
  <c r="H14624" i="32" s="1"/>
  <c r="H14625" i="32"/>
  <c r="H14626" i="32"/>
  <c r="H14627" i="32"/>
  <c r="H14628" i="32"/>
  <c r="H14629" i="32"/>
  <c r="H14630" i="32"/>
  <c r="H14631" i="32"/>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c r="H14715" i="32"/>
  <c r="H14716" i="32"/>
  <c r="H14717" i="32"/>
  <c r="H14718" i="32"/>
  <c r="H14719" i="32"/>
  <c r="H14720" i="32"/>
  <c r="H14721" i="32" s="1"/>
  <c r="H14722" i="32" s="1"/>
  <c r="H14723" i="32"/>
  <c r="H14724" i="32"/>
  <c r="H14725" i="32"/>
  <c r="H14726" i="32"/>
  <c r="H14727" i="32"/>
  <c r="H14728" i="32"/>
  <c r="H14729" i="32" s="1"/>
  <c r="H14730" i="32"/>
  <c r="H14731" i="32"/>
  <c r="H14732" i="32"/>
  <c r="H14733" i="32"/>
  <c r="H14734" i="32"/>
  <c r="H14735" i="32"/>
  <c r="H14736" i="32" s="1"/>
  <c r="H14737" i="32"/>
  <c r="H14738" i="32"/>
  <c r="H14739" i="32"/>
  <c r="H14740" i="32"/>
  <c r="H14741" i="32"/>
  <c r="H14742" i="32"/>
  <c r="H14743" i="32"/>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s="1"/>
  <c r="H14806" i="32" s="1"/>
  <c r="H14807" i="32"/>
  <c r="H14808" i="32"/>
  <c r="H14809" i="32"/>
  <c r="H14810" i="32"/>
  <c r="H14811" i="32"/>
  <c r="H14812" i="32" s="1"/>
  <c r="H14813" i="32" s="1"/>
  <c r="H14814" i="32"/>
  <c r="H14815" i="32"/>
  <c r="H14816" i="32"/>
  <c r="H14817" i="32"/>
  <c r="H14818" i="32"/>
  <c r="H14819" i="32"/>
  <c r="H14820" i="32" s="1"/>
  <c r="H14821" i="32"/>
  <c r="H14822" i="32"/>
  <c r="H14823" i="32"/>
  <c r="H14824" i="32"/>
  <c r="H14825" i="32"/>
  <c r="H14826" i="32"/>
  <c r="H14827" i="32"/>
  <c r="H14828" i="32"/>
  <c r="H14829" i="32"/>
  <c r="H14830" i="32"/>
  <c r="H14831" i="32"/>
  <c r="H14832" i="32"/>
  <c r="H14833" i="32" s="1"/>
  <c r="H14834" i="32" s="1"/>
  <c r="H14835" i="32"/>
  <c r="H14836" i="32"/>
  <c r="H14837" i="32"/>
  <c r="H14838" i="32"/>
  <c r="H14839" i="32"/>
  <c r="H14840" i="32"/>
  <c r="H14841" i="32" s="1"/>
  <c r="H14842" i="32"/>
  <c r="H14843" i="32"/>
  <c r="H14844" i="32"/>
  <c r="H14845" i="32"/>
  <c r="H14846" i="32"/>
  <c r="H14847" i="32"/>
  <c r="H14848" i="32" s="1"/>
  <c r="H14849" i="32"/>
  <c r="H14850" i="32"/>
  <c r="H14851" i="32"/>
  <c r="H14852" i="32"/>
  <c r="H14853" i="32"/>
  <c r="H14854" i="32"/>
  <c r="H14855" i="32"/>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c r="H14904" i="32"/>
  <c r="H14905" i="32" s="1"/>
  <c r="H14906" i="32"/>
  <c r="H14907" i="32"/>
  <c r="H14908" i="32"/>
  <c r="H14909" i="32"/>
  <c r="H14910" i="32"/>
  <c r="H14911" i="32"/>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c r="H14932" i="32" s="1"/>
  <c r="H14933" i="32" s="1"/>
  <c r="H14934" i="32"/>
  <c r="H14935" i="32"/>
  <c r="H14936" i="32"/>
  <c r="H14937" i="32"/>
  <c r="H14938" i="32"/>
  <c r="H14939" i="32"/>
  <c r="H14940" i="32"/>
  <c r="H14941" i="32"/>
  <c r="H14942" i="32"/>
  <c r="H14943" i="32"/>
  <c r="H14944" i="32"/>
  <c r="H14945" i="32" s="1"/>
  <c r="H14946" i="32" s="1"/>
  <c r="H14947" i="32"/>
  <c r="H14948" i="32"/>
  <c r="H14949" i="32"/>
  <c r="H14950" i="32"/>
  <c r="H14951" i="32"/>
  <c r="H14952" i="32"/>
  <c r="H14953" i="32" s="1"/>
  <c r="H14954" i="32"/>
  <c r="H14955" i="32"/>
  <c r="H14956" i="32"/>
  <c r="H14957" i="32"/>
  <c r="H14958" i="32"/>
  <c r="H14959" i="32"/>
  <c r="H14960" i="32" s="1"/>
  <c r="H14961" i="32"/>
  <c r="H14962" i="32"/>
  <c r="H14963" i="32"/>
  <c r="H14964" i="32"/>
  <c r="H14965" i="32"/>
  <c r="H14966" i="32"/>
  <c r="H14967" i="32"/>
  <c r="H14968" i="32"/>
  <c r="H14969" i="32"/>
  <c r="H14970" i="32"/>
  <c r="H14971" i="32"/>
  <c r="H14972" i="32"/>
  <c r="H14973" i="32" s="1"/>
  <c r="H14974" i="32" s="1"/>
  <c r="H14975" i="32"/>
  <c r="H14976" i="32"/>
  <c r="H14977" i="32" s="1"/>
  <c r="H14978" i="32"/>
  <c r="H14979" i="32"/>
  <c r="H14980" i="32" s="1"/>
  <c r="H14981" i="32" s="1"/>
  <c r="H14982" i="32"/>
  <c r="H14983" i="32"/>
  <c r="H14984" i="32"/>
  <c r="H14985" i="32"/>
  <c r="H14986" i="32"/>
  <c r="H14987" i="32"/>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c r="H15044" i="32" s="1"/>
  <c r="H15045" i="32"/>
  <c r="H15046" i="32"/>
  <c r="H15047" i="32"/>
  <c r="H15048" i="32"/>
  <c r="H15049" i="32"/>
  <c r="H15050" i="32"/>
  <c r="H15051" i="32"/>
  <c r="H15052" i="32"/>
  <c r="H15053" i="32"/>
  <c r="H15054" i="32"/>
  <c r="H15055" i="32"/>
  <c r="H15056" i="32"/>
  <c r="H15057" i="32" s="1"/>
  <c r="H15058" i="32" s="1"/>
  <c r="H15059" i="32"/>
  <c r="H15060" i="32"/>
  <c r="H15061" i="32"/>
  <c r="H15062" i="32"/>
  <c r="H15063" i="32"/>
  <c r="H15064" i="32"/>
  <c r="H15065" i="32" s="1"/>
  <c r="H15066" i="32"/>
  <c r="H15067" i="32"/>
  <c r="H15068" i="32"/>
  <c r="H15069" i="32"/>
  <c r="H15070" i="32"/>
  <c r="H15071" i="32"/>
  <c r="H15072" i="32" s="1"/>
  <c r="H15073" i="32"/>
  <c r="H15074" i="32"/>
  <c r="H15075" i="32"/>
  <c r="H15076" i="32"/>
  <c r="H15077" i="32"/>
  <c r="H15078" i="32"/>
  <c r="H15079" i="32"/>
  <c r="H15080" i="32"/>
  <c r="H15081" i="32"/>
  <c r="H15082" i="32"/>
  <c r="H15083" i="32"/>
  <c r="H15084" i="32"/>
  <c r="H15085" i="32" s="1"/>
  <c r="H15086" i="32" s="1"/>
  <c r="H15087" i="32"/>
  <c r="H15088" i="32"/>
  <c r="H15089" i="32"/>
  <c r="H15090" i="32"/>
  <c r="H15091" i="32"/>
  <c r="H15092" i="32" s="1"/>
  <c r="H15093" i="32" s="1"/>
  <c r="H15094" i="32"/>
  <c r="H15095" i="32"/>
  <c r="H15096" i="32"/>
  <c r="H15097" i="32"/>
  <c r="H15098" i="32"/>
  <c r="H15099" i="32"/>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c r="H15128" i="32"/>
  <c r="H15129" i="32" s="1"/>
  <c r="H15130" i="32"/>
  <c r="H15131" i="32"/>
  <c r="H15132" i="32"/>
  <c r="H15133" i="32"/>
  <c r="H15134" i="32"/>
  <c r="H15135" i="32"/>
  <c r="H15136" i="32"/>
  <c r="H15137" i="32"/>
  <c r="H15138" i="32"/>
  <c r="H15139" i="32"/>
  <c r="H15140" i="32"/>
  <c r="H15141" i="32"/>
  <c r="H15142" i="32"/>
  <c r="H15143" i="32"/>
  <c r="H15144" i="32"/>
  <c r="H15145" i="32"/>
  <c r="H15146" i="32"/>
  <c r="H15147" i="32"/>
  <c r="H15148" i="32" s="1"/>
  <c r="H15149" i="32" s="1"/>
  <c r="H15150" i="32"/>
  <c r="H15151" i="32"/>
  <c r="H15152" i="32"/>
  <c r="H15153" i="32"/>
  <c r="H15154" i="32"/>
  <c r="H15155" i="32"/>
  <c r="H15156" i="32" s="1"/>
  <c r="H15157" i="32"/>
  <c r="H15158" i="32"/>
  <c r="H15159" i="32"/>
  <c r="H15160" i="32"/>
  <c r="H15161" i="32"/>
  <c r="H15162" i="32"/>
  <c r="H15163" i="32"/>
  <c r="H15164" i="32"/>
  <c r="H15165" i="32"/>
  <c r="H15166" i="32"/>
  <c r="H15167" i="32"/>
  <c r="H15168" i="32" s="1"/>
  <c r="H15169" i="32" s="1"/>
  <c r="H15170" i="32" s="1"/>
  <c r="H15171" i="32"/>
  <c r="H15172" i="32"/>
  <c r="H15173" i="32"/>
  <c r="H15174" i="32"/>
  <c r="H15175" i="32"/>
  <c r="H15176" i="32"/>
  <c r="H15177" i="32" s="1"/>
  <c r="H15178" i="32"/>
  <c r="H15179" i="32"/>
  <c r="H15180" i="32"/>
  <c r="H15181" i="32"/>
  <c r="H15182" i="32"/>
  <c r="H15183" i="32"/>
  <c r="H15184" i="32" s="1"/>
  <c r="H15185" i="32"/>
  <c r="H15186" i="32"/>
  <c r="H15187" i="32"/>
  <c r="H15188" i="32"/>
  <c r="H15189" i="32"/>
  <c r="H15190" i="32"/>
  <c r="H15191" i="32"/>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s="1"/>
  <c r="H15261" i="32" s="1"/>
  <c r="H15262" i="32"/>
  <c r="H15263" i="32"/>
  <c r="H15264" i="32"/>
  <c r="H15265" i="32"/>
  <c r="H15266" i="32"/>
  <c r="H15267" i="32"/>
  <c r="H15268" i="32" s="1"/>
  <c r="H15269" i="32" s="1"/>
  <c r="H15270" i="32"/>
  <c r="H15271" i="32"/>
  <c r="H15272" i="32"/>
  <c r="H15273" i="32"/>
  <c r="H15274" i="32"/>
  <c r="H15275" i="32"/>
  <c r="H15276" i="32"/>
  <c r="H15277" i="32"/>
  <c r="H15278" i="32"/>
  <c r="H15279" i="32"/>
  <c r="H15280" i="32"/>
  <c r="H15281" i="32" s="1"/>
  <c r="H15282" i="32" s="1"/>
  <c r="H15283" i="32"/>
  <c r="H15284" i="32"/>
  <c r="H15285" i="32"/>
  <c r="H15286" i="32"/>
  <c r="H15287" i="32"/>
  <c r="H15288" i="32"/>
  <c r="H15289" i="32" s="1"/>
  <c r="H15290" i="32"/>
  <c r="H15291" i="32"/>
  <c r="H15292" i="32"/>
  <c r="H15293" i="32"/>
  <c r="H15294" i="32"/>
  <c r="H15295" i="32"/>
  <c r="H15296" i="32" s="1"/>
  <c r="H15297" i="32"/>
  <c r="H15298" i="32" s="1"/>
  <c r="H15299" i="32"/>
  <c r="H15300" i="32"/>
  <c r="H15301" i="32"/>
  <c r="H15302" i="32"/>
  <c r="H15303" i="32"/>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c r="H15343" i="32"/>
  <c r="H15344" i="32" s="1"/>
  <c r="H15345" i="32" s="1"/>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s="1"/>
  <c r="H15373" i="32" s="1"/>
  <c r="H15374" i="32"/>
  <c r="H15375" i="32"/>
  <c r="H15376" i="32"/>
  <c r="H15377" i="32"/>
  <c r="H15378" i="32"/>
  <c r="H15379" i="32"/>
  <c r="H15380" i="32" s="1"/>
  <c r="H15381" i="32"/>
  <c r="H15382" i="32"/>
  <c r="H15383" i="32"/>
  <c r="H15384" i="32"/>
  <c r="H15385" i="32"/>
  <c r="H15386" i="32"/>
  <c r="H15387" i="32"/>
  <c r="H15388" i="32"/>
  <c r="H15389" i="32"/>
  <c r="H15390" i="32"/>
  <c r="H15391" i="32"/>
  <c r="H15392" i="32"/>
  <c r="H15393" i="32" s="1"/>
  <c r="H15394" i="32" s="1"/>
  <c r="H15395" i="32" s="1"/>
  <c r="H15396" i="32"/>
  <c r="H15397" i="32"/>
  <c r="H15398" i="32"/>
  <c r="H15399" i="32"/>
  <c r="H15400" i="32"/>
  <c r="H15401" i="32" s="1"/>
  <c r="H15402" i="32"/>
  <c r="H15403" i="32"/>
  <c r="H15404" i="32"/>
  <c r="H15405" i="32"/>
  <c r="H15406" i="32"/>
  <c r="H15407" i="32"/>
  <c r="H15408" i="32" s="1"/>
  <c r="H15409" i="32"/>
  <c r="H15410" i="32"/>
  <c r="H15411" i="32"/>
  <c r="H15412" i="32"/>
  <c r="H15413" i="32"/>
  <c r="H15414" i="32"/>
  <c r="H15415" i="32"/>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c r="H15436" i="32" s="1"/>
  <c r="H15437" i="32"/>
  <c r="H15438" i="32"/>
  <c r="H15439" i="32"/>
  <c r="H15440" i="32"/>
  <c r="H15441" i="32"/>
  <c r="H15442" i="32" s="1"/>
  <c r="H15443" i="32" s="1"/>
  <c r="H15444" i="32"/>
  <c r="H15445" i="32"/>
  <c r="H15446" i="32"/>
  <c r="H15447" i="32"/>
  <c r="H15448" i="32"/>
  <c r="H15449" i="32" s="1"/>
  <c r="H15450" i="32" s="1"/>
  <c r="H15451" i="32"/>
  <c r="H15452" i="32"/>
  <c r="H15453" i="32"/>
  <c r="H15454" i="32"/>
  <c r="H15455" i="32"/>
  <c r="H15456" i="32" s="1"/>
  <c r="H15457" i="32" s="1"/>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s="1"/>
  <c r="H15485" i="32" s="1"/>
  <c r="H15486" i="32"/>
  <c r="H15487" i="32"/>
  <c r="H15488" i="32"/>
  <c r="H15489" i="32"/>
  <c r="H15490" i="32"/>
  <c r="H15491" i="32"/>
  <c r="H15492" i="32" s="1"/>
  <c r="H15493" i="32"/>
  <c r="H15494" i="32"/>
  <c r="H15495" i="32"/>
  <c r="H15496" i="32"/>
  <c r="H15497" i="32"/>
  <c r="H15498" i="32"/>
  <c r="H15499" i="32"/>
  <c r="H15500" i="32" s="1"/>
  <c r="H15501" i="32"/>
  <c r="H15502" i="32"/>
  <c r="H15503" i="32"/>
  <c r="H15504" i="32"/>
  <c r="H15505" i="32" s="1"/>
  <c r="H15506" i="32" s="1"/>
  <c r="H15507" i="32"/>
  <c r="H15508" i="32"/>
  <c r="H15509" i="32"/>
  <c r="H15510" i="32"/>
  <c r="H15511" i="32"/>
  <c r="H15512" i="32"/>
  <c r="H15513" i="32" s="1"/>
  <c r="H15514" i="32"/>
  <c r="H15515" i="32"/>
  <c r="H15516" i="32"/>
  <c r="H15517" i="32"/>
  <c r="H15518" i="32"/>
  <c r="H15519" i="32"/>
  <c r="H15520" i="32" s="1"/>
  <c r="H15521" i="32"/>
  <c r="H15522" i="32"/>
  <c r="H15523" i="32"/>
  <c r="H15524" i="32"/>
  <c r="H15525" i="32"/>
  <c r="H15526" i="32"/>
  <c r="H15527" i="32"/>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s="1"/>
  <c r="H15597" i="32" s="1"/>
  <c r="H15598" i="32" s="1"/>
  <c r="H15599" i="32"/>
  <c r="H15600" i="32"/>
  <c r="H15601" i="32"/>
  <c r="H15602" i="32"/>
  <c r="H15603" i="32"/>
  <c r="H15604" i="32" s="1"/>
  <c r="H15605" i="32"/>
  <c r="H15606" i="32"/>
  <c r="H15607" i="32"/>
  <c r="H15608" i="32"/>
  <c r="H15609" i="32"/>
  <c r="H15610" i="32"/>
  <c r="H15611" i="32"/>
  <c r="H15612" i="32"/>
  <c r="H15613" i="32"/>
  <c r="H15614" i="32"/>
  <c r="H15615" i="32"/>
  <c r="H15616" i="32"/>
  <c r="H15617" i="32" s="1"/>
  <c r="H15618" i="32" s="1"/>
  <c r="H15619" i="32"/>
  <c r="H15620" i="32"/>
  <c r="H15621" i="32"/>
  <c r="H15622" i="32"/>
  <c r="H15623" i="32"/>
  <c r="H15624" i="32"/>
  <c r="H15625" i="32" s="1"/>
  <c r="H15626" i="32"/>
  <c r="H15627" i="32"/>
  <c r="H15628" i="32"/>
  <c r="H15629" i="32"/>
  <c r="H15630" i="32"/>
  <c r="H15631" i="32"/>
  <c r="H15632" i="32" s="1"/>
  <c r="H15633" i="32" s="1"/>
  <c r="H15634" i="32"/>
  <c r="H15635" i="32"/>
  <c r="H15636" i="32"/>
  <c r="H15637" i="32"/>
  <c r="H15638" i="32"/>
  <c r="H15639" i="32"/>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c r="H15679" i="32"/>
  <c r="H15680" i="32" s="1"/>
  <c r="H15681" i="32" s="1"/>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s="1"/>
  <c r="H15709" i="32" s="1"/>
  <c r="H15710" i="32"/>
  <c r="H15711" i="32"/>
  <c r="H15712" i="32"/>
  <c r="H15713" i="32"/>
  <c r="H15714" i="32"/>
  <c r="H15715" i="32"/>
  <c r="H15716" i="32" s="1"/>
  <c r="H15717" i="32"/>
  <c r="H15718" i="32"/>
  <c r="H15719" i="32"/>
  <c r="H15720" i="32"/>
  <c r="H15721" i="32"/>
  <c r="H15722" i="32"/>
  <c r="H15723" i="32"/>
  <c r="H15724" i="32"/>
  <c r="H15725" i="32"/>
  <c r="H15726" i="32"/>
  <c r="H15727" i="32"/>
  <c r="H15728" i="32"/>
  <c r="H15729" i="32" s="1"/>
  <c r="H15730" i="32" s="1"/>
  <c r="H15731" i="32" s="1"/>
  <c r="H15732" i="32"/>
  <c r="H15733" i="32"/>
  <c r="H15734" i="32"/>
  <c r="H15735" i="32"/>
  <c r="H15736" i="32"/>
  <c r="H15737" i="32" s="1"/>
  <c r="H15738" i="32"/>
  <c r="H15739" i="32"/>
  <c r="H15740" i="32"/>
  <c r="H15741" i="32"/>
  <c r="H15742" i="32"/>
  <c r="H15743" i="32"/>
  <c r="H15744" i="32" s="1"/>
  <c r="H15745" i="32"/>
  <c r="H15746" i="32"/>
  <c r="H15747" i="32"/>
  <c r="H15748" i="32"/>
  <c r="H15749" i="32"/>
  <c r="H15750" i="32"/>
  <c r="H15751" i="32"/>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s="1"/>
  <c r="H15821" i="32" s="1"/>
  <c r="H15822" i="32"/>
  <c r="H15823" i="32"/>
  <c r="H15824" i="32"/>
  <c r="H15825" i="32"/>
  <c r="H15826" i="32"/>
  <c r="H15827" i="32"/>
  <c r="H15828" i="32" s="1"/>
  <c r="H15829" i="32"/>
  <c r="H15830" i="32"/>
  <c r="H15831" i="32"/>
  <c r="H15832" i="32"/>
  <c r="H15833" i="32"/>
  <c r="H15834" i="32"/>
  <c r="H15835" i="32"/>
  <c r="H15836" i="32"/>
  <c r="H15837" i="32"/>
  <c r="H15838" i="32"/>
  <c r="H15839" i="32"/>
  <c r="H15840" i="32"/>
  <c r="H15841" i="32" s="1"/>
  <c r="H15842" i="32" s="1"/>
  <c r="H15843" i="32"/>
  <c r="H15844" i="32"/>
  <c r="H15845" i="32"/>
  <c r="H15846" i="32"/>
  <c r="H15847" i="32"/>
  <c r="H15848" i="32"/>
  <c r="H15849" i="32" s="1"/>
  <c r="H15850" i="32"/>
  <c r="H15851" i="32"/>
  <c r="H15852" i="32"/>
  <c r="H15853" i="32"/>
  <c r="H15854" i="32"/>
  <c r="H15855" i="32"/>
  <c r="H15856" i="32" s="1"/>
  <c r="H15857" i="32"/>
  <c r="H15858" i="32"/>
  <c r="H15859" i="32"/>
  <c r="H15860" i="32"/>
  <c r="H15861" i="32"/>
  <c r="H15862" i="32"/>
  <c r="H15863" i="32"/>
  <c r="H15864" i="32"/>
  <c r="H15865" i="32"/>
  <c r="H15866" i="32"/>
  <c r="H15867" i="32"/>
  <c r="H15868" i="32"/>
  <c r="H15869" i="32" s="1"/>
  <c r="H15870" i="32" s="1"/>
  <c r="H15871" i="32"/>
  <c r="H15872" i="32"/>
  <c r="H15873" i="32"/>
  <c r="H15874" i="32"/>
  <c r="H15875" i="32"/>
  <c r="H15876" i="32" s="1"/>
  <c r="H15877" i="32" s="1"/>
  <c r="H15878" i="32"/>
  <c r="H15879" i="32"/>
  <c r="H15880" i="32"/>
  <c r="H15881" i="32"/>
  <c r="H15882" i="32"/>
  <c r="H15883" i="32"/>
  <c r="H15884" i="32" s="1"/>
  <c r="H15885" i="32"/>
  <c r="H15886" i="32"/>
  <c r="H15887" i="32"/>
  <c r="H15888" i="32"/>
  <c r="H15889" i="32"/>
  <c r="H15890" i="32" s="1"/>
  <c r="H15891" i="32" s="1"/>
  <c r="H15892" i="32"/>
  <c r="H15893" i="32"/>
  <c r="H15894" i="32"/>
  <c r="H15895" i="32"/>
  <c r="H15896" i="32"/>
  <c r="H15897" i="32" s="1"/>
  <c r="H15898" i="32" s="1"/>
  <c r="H15899" i="32"/>
  <c r="H15900" i="32"/>
  <c r="H15901" i="32"/>
  <c r="H15902" i="32"/>
  <c r="H15903" i="32"/>
  <c r="H15904" i="32" s="1"/>
  <c r="H15905" i="32" s="1"/>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c r="H15940" i="32" s="1"/>
  <c r="H15941" i="32"/>
  <c r="H15942" i="32"/>
  <c r="H15943" i="32"/>
  <c r="H15944" i="32"/>
  <c r="H15945" i="32"/>
  <c r="H15946" i="32"/>
  <c r="H15947" i="32"/>
  <c r="H15948" i="32"/>
  <c r="H15949" i="32"/>
  <c r="H15950" i="32"/>
  <c r="H15951" i="32"/>
  <c r="H15952" i="32"/>
  <c r="H15953" i="32" s="1"/>
  <c r="H15954" i="32" s="1"/>
  <c r="H15955" i="32"/>
  <c r="H15956" i="32"/>
  <c r="H15957" i="32"/>
  <c r="H15958" i="32"/>
  <c r="H15959" i="32"/>
  <c r="H15960" i="32"/>
  <c r="H15961" i="32" s="1"/>
  <c r="H15962" i="32" s="1"/>
  <c r="H15963" i="32"/>
  <c r="H15964" i="32"/>
  <c r="H15965" i="32"/>
  <c r="H15966" i="32"/>
  <c r="H15967" i="32"/>
  <c r="H15968" i="32"/>
  <c r="H15969" i="32"/>
  <c r="H15970" i="32"/>
  <c r="H15971" i="32"/>
  <c r="H15972" i="32"/>
  <c r="H15973" i="32"/>
  <c r="H15974" i="32"/>
  <c r="H15975" i="32"/>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c r="H16017" i="32" s="1"/>
  <c r="H16018" i="32"/>
  <c r="H16019" i="32"/>
  <c r="H16020" i="32"/>
  <c r="H16021" i="32"/>
  <c r="H16022" i="32"/>
  <c r="H16023" i="32"/>
  <c r="H16024" i="32"/>
  <c r="H16025" i="32"/>
  <c r="H16026" i="32"/>
  <c r="H16027" i="32"/>
  <c r="H16028" i="32"/>
  <c r="H16029" i="32" s="1"/>
  <c r="H16030" i="32" s="1"/>
  <c r="H16031" i="32" s="1"/>
  <c r="H16032" i="32"/>
  <c r="H16033" i="32"/>
  <c r="H16034" i="32"/>
  <c r="H16035" i="32"/>
  <c r="H16036" i="32"/>
  <c r="H16037" i="32"/>
  <c r="H16038" i="32"/>
  <c r="H16039" i="32"/>
  <c r="H16040" i="32"/>
  <c r="H16041" i="32"/>
  <c r="H16042" i="32"/>
  <c r="H16043" i="32"/>
  <c r="H16044" i="32" s="1"/>
  <c r="H16045" i="32" s="1"/>
  <c r="H16046" i="32"/>
  <c r="H16047" i="32"/>
  <c r="H16048" i="32"/>
  <c r="H16049" i="32"/>
  <c r="H16050" i="32"/>
  <c r="H16051" i="32"/>
  <c r="H16052" i="32" s="1"/>
  <c r="H16053" i="32"/>
  <c r="H16054" i="32"/>
  <c r="H16055" i="32"/>
  <c r="H16056" i="32"/>
  <c r="H16057" i="32"/>
  <c r="H16058" i="32"/>
  <c r="H16059" i="32"/>
  <c r="H16060" i="32"/>
  <c r="H16061" i="32"/>
  <c r="H16062" i="32"/>
  <c r="H16063" i="32"/>
  <c r="H16064" i="32"/>
  <c r="H16065" i="32" s="1"/>
  <c r="H16066" i="32" s="1"/>
  <c r="H16067" i="32"/>
  <c r="H16068" i="32"/>
  <c r="H16069" i="32"/>
  <c r="H16070" i="32"/>
  <c r="H16071" i="32"/>
  <c r="H16072" i="32"/>
  <c r="H16073" i="32" s="1"/>
  <c r="H16074" i="32" s="1"/>
  <c r="H16075" i="32"/>
  <c r="H16076" i="32"/>
  <c r="H16077" i="32"/>
  <c r="H16078" i="32"/>
  <c r="H16079" i="32"/>
  <c r="H16080" i="32"/>
  <c r="H16081" i="32" s="1"/>
  <c r="H16082" i="32"/>
  <c r="H16083" i="32"/>
  <c r="H16084" i="32"/>
  <c r="H16085" i="32"/>
  <c r="H16086" i="32"/>
  <c r="H16087" i="32"/>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c r="H16129" i="32" s="1"/>
  <c r="H16130" i="32" s="1"/>
  <c r="H16131" i="32"/>
  <c r="H16132" i="32"/>
  <c r="H16133" i="32"/>
  <c r="H16134" i="32"/>
  <c r="H16135" i="32"/>
  <c r="H16136" i="32"/>
  <c r="H16137" i="32"/>
  <c r="H16138" i="32"/>
  <c r="H16139" i="32"/>
  <c r="H16140" i="32"/>
  <c r="H16141" i="32"/>
  <c r="H16142" i="32"/>
  <c r="H16143" i="32"/>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c r="H16164" i="32" s="1"/>
  <c r="H16165" i="32"/>
  <c r="H16166" i="32"/>
  <c r="H16167" i="32"/>
  <c r="H16168" i="32"/>
  <c r="H16169" i="32"/>
  <c r="H16170" i="32"/>
  <c r="H16171" i="32"/>
  <c r="H16172" i="32"/>
  <c r="H16173" i="32"/>
  <c r="H16174" i="32"/>
  <c r="H16175" i="32"/>
  <c r="H16176" i="32"/>
  <c r="H16177" i="32" s="1"/>
  <c r="H16178" i="32" s="1"/>
  <c r="H16179" i="32"/>
  <c r="H16180" i="32"/>
  <c r="H16181" i="32"/>
  <c r="H16182" i="32"/>
  <c r="H16183" i="32"/>
  <c r="H16184" i="32"/>
  <c r="H16185" i="32" s="1"/>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s="1"/>
  <c r="H16262" i="32" s="1"/>
  <c r="H16263" i="32"/>
  <c r="H16264" i="32"/>
  <c r="H16265" i="32"/>
  <c r="H16266" i="32"/>
  <c r="H16267" i="32"/>
  <c r="H16268" i="32" s="1"/>
  <c r="H16269" i="32" s="1"/>
  <c r="H16270" i="32"/>
  <c r="H16271" i="32"/>
  <c r="H16272" i="32"/>
  <c r="H16273" i="32"/>
  <c r="H16274" i="32"/>
  <c r="H16275" i="32"/>
  <c r="H16276" i="32" s="1"/>
  <c r="H16277" i="32"/>
  <c r="H16278" i="32"/>
  <c r="H16279" i="32"/>
  <c r="H16280" i="32"/>
  <c r="H16281" i="32"/>
  <c r="H16282" i="32"/>
  <c r="H16283" i="32"/>
  <c r="H16284" i="32"/>
  <c r="H16285" i="32"/>
  <c r="H16286" i="32"/>
  <c r="H16287" i="32"/>
  <c r="H16288" i="32"/>
  <c r="H16289" i="32" s="1"/>
  <c r="H16290" i="32" s="1"/>
  <c r="H16291" i="32"/>
  <c r="H16292" i="32"/>
  <c r="H16293" i="32"/>
  <c r="H16294" i="32"/>
  <c r="H16295" i="32"/>
  <c r="H16296" i="32"/>
  <c r="H16297" i="32" s="1"/>
  <c r="H16298" i="32"/>
  <c r="H16299" i="32"/>
  <c r="H16300" i="32"/>
  <c r="H16301" i="32"/>
  <c r="H16302" i="32"/>
  <c r="H16303" i="32"/>
  <c r="H16304" i="32" s="1"/>
  <c r="H16305" i="32"/>
  <c r="H16306" i="32"/>
  <c r="H16307" i="32"/>
  <c r="H16308" i="32"/>
  <c r="H16309" i="32"/>
  <c r="H16310" i="32"/>
  <c r="H16311" i="32"/>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c r="H16360" i="32"/>
  <c r="H16361" i="32" s="1"/>
  <c r="H16362" i="32"/>
  <c r="H16363" i="32"/>
  <c r="H16364" i="32"/>
  <c r="H16365" i="32"/>
  <c r="H16366" i="32"/>
  <c r="H16367" i="32"/>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c r="H16388" i="32" s="1"/>
  <c r="H16389" i="32"/>
  <c r="H16390" i="32"/>
  <c r="H16391" i="32"/>
  <c r="H16392" i="32"/>
  <c r="H16393" i="32"/>
  <c r="H16394" i="32"/>
  <c r="H16395" i="32"/>
  <c r="H16396" i="32"/>
  <c r="H16397" i="32"/>
  <c r="H16398" i="32"/>
  <c r="H16399" i="32"/>
  <c r="H16400" i="32"/>
  <c r="H16401" i="32" s="1"/>
  <c r="H16402" i="32" s="1"/>
  <c r="H16403" i="32"/>
  <c r="H16404" i="32"/>
  <c r="H16405" i="32"/>
  <c r="H16406" i="32"/>
  <c r="H16407" i="32"/>
  <c r="H16408" i="32"/>
  <c r="H16409" i="32" s="1"/>
  <c r="H16410" i="32"/>
  <c r="H16411" i="32"/>
  <c r="H16412" i="32"/>
  <c r="H16413" i="32"/>
  <c r="H16414" i="32"/>
  <c r="H16415" i="32"/>
  <c r="H16416" i="32" s="1"/>
  <c r="H16417" i="32"/>
  <c r="H16418" i="32"/>
  <c r="H16419" i="32"/>
  <c r="H16420" i="32"/>
  <c r="H16421" i="32"/>
  <c r="H16422" i="32"/>
  <c r="H16423" i="32"/>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c r="H16444" i="32" s="1"/>
  <c r="H16445" i="32" s="1"/>
  <c r="H16446" i="32"/>
  <c r="H16447" i="32"/>
  <c r="H16448" i="32"/>
  <c r="H16449" i="32"/>
  <c r="H16450" i="32" s="1"/>
  <c r="H16451" i="32" s="1"/>
  <c r="H16452" i="32"/>
  <c r="H16453" i="32"/>
  <c r="H16454" i="32"/>
  <c r="H16455" i="32"/>
  <c r="H16456" i="32"/>
  <c r="H16457" i="32" s="1"/>
  <c r="H16458" i="32" s="1"/>
  <c r="H16459" i="32"/>
  <c r="H16460" i="32"/>
  <c r="H16461" i="32"/>
  <c r="H16462" i="32"/>
  <c r="H16463" i="32"/>
  <c r="H16464" i="32"/>
  <c r="H16465" i="32" s="1"/>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c r="H16500" i="32" s="1"/>
  <c r="H16501" i="32"/>
  <c r="H16502" i="32"/>
  <c r="H16503" i="32"/>
  <c r="H16504" i="32"/>
  <c r="H16505" i="32"/>
  <c r="H16506" i="32"/>
  <c r="H16507" i="32"/>
  <c r="H16508" i="32"/>
  <c r="H16509" i="32"/>
  <c r="H16510" i="32"/>
  <c r="H16511" i="32"/>
  <c r="H16512" i="32"/>
  <c r="H16513" i="32" s="1"/>
  <c r="H16514" i="32" s="1"/>
  <c r="H16515" i="32"/>
  <c r="H16516" i="32"/>
  <c r="H16517" i="32"/>
  <c r="H16518" i="32"/>
  <c r="H16519" i="32"/>
  <c r="H16520" i="32"/>
  <c r="H16521" i="32" s="1"/>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c r="H16577" i="32" s="1"/>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s="1"/>
  <c r="H16598" i="32" s="1"/>
  <c r="H16599" i="32"/>
  <c r="H16600" i="32"/>
  <c r="H16601" i="32"/>
  <c r="H16602" i="32"/>
  <c r="H16603" i="32"/>
  <c r="H16604" i="32" s="1"/>
  <c r="H16605" i="32" s="1"/>
  <c r="H16606" i="32"/>
  <c r="H16607" i="32"/>
  <c r="H16608" i="32"/>
  <c r="H16609" i="32"/>
  <c r="H16610" i="32"/>
  <c r="H16611" i="32"/>
  <c r="H16612" i="32" s="1"/>
  <c r="H16613" i="32"/>
  <c r="H16614" i="32"/>
  <c r="H16615" i="32"/>
  <c r="H16616" i="32"/>
  <c r="H16617" i="32"/>
  <c r="H16618" i="32"/>
  <c r="H16619" i="32"/>
  <c r="H16620" i="32"/>
  <c r="H16621" i="32"/>
  <c r="H16622" i="32"/>
  <c r="H16623" i="32"/>
  <c r="H16624" i="32"/>
  <c r="H16625" i="32" s="1"/>
  <c r="H16626" i="32" s="1"/>
  <c r="H16627" i="32"/>
  <c r="H16628" i="32"/>
  <c r="H16629" i="32" s="1"/>
  <c r="H16630" i="32"/>
  <c r="H16631" i="32"/>
  <c r="H16632" i="32"/>
  <c r="H16633" i="32" s="1"/>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c r="H16675" i="32"/>
  <c r="H16676" i="32"/>
  <c r="H16677" i="32"/>
  <c r="H16678" i="32"/>
  <c r="H16679" i="32"/>
  <c r="H16680" i="32"/>
  <c r="H16681" i="32" s="1"/>
  <c r="H16682" i="32"/>
  <c r="H16683" i="32"/>
  <c r="H16684" i="32"/>
  <c r="H16685" i="32"/>
  <c r="H16686" i="32"/>
  <c r="H16687" i="32"/>
  <c r="H16688" i="32"/>
  <c r="H16689" i="32" s="1"/>
  <c r="H16690" i="32" s="1"/>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s="1"/>
  <c r="H16711" i="32"/>
  <c r="H16712" i="32"/>
  <c r="H16713" i="32"/>
  <c r="H16714" i="32"/>
  <c r="H16715" i="32"/>
  <c r="H16716" i="32" s="1"/>
  <c r="H16717" i="32" s="1"/>
  <c r="H16718" i="32"/>
  <c r="H16719" i="32"/>
  <c r="H16720" i="32"/>
  <c r="H16721" i="32"/>
  <c r="H16722" i="32"/>
  <c r="H16723" i="32"/>
  <c r="H16724" i="32" s="1"/>
  <c r="H16725" i="32" s="1"/>
  <c r="H16726" i="32"/>
  <c r="H16727" i="32"/>
  <c r="H16728" i="32"/>
  <c r="H16729" i="32"/>
  <c r="H16730" i="32"/>
  <c r="H16731" i="32" s="1"/>
  <c r="H16732" i="32"/>
  <c r="H16733" i="32"/>
  <c r="H16734" i="32"/>
  <c r="H16735" i="32"/>
  <c r="H16736" i="32"/>
  <c r="H16737" i="32" s="1"/>
  <c r="H16738" i="32" s="1"/>
  <c r="H16739" i="32"/>
  <c r="H16740" i="32"/>
  <c r="H16741" i="32"/>
  <c r="H16742" i="32"/>
  <c r="H16743" i="32"/>
  <c r="H16744" i="32"/>
  <c r="H16745" i="32" s="1"/>
  <c r="H16746" i="32"/>
  <c r="H16747" i="32"/>
  <c r="H16748" i="32"/>
  <c r="H16749" i="32"/>
  <c r="H16750" i="32"/>
  <c r="H16751" i="32"/>
  <c r="H16752" i="32"/>
  <c r="H16753" i="32"/>
  <c r="H16754" i="32"/>
  <c r="H16755" i="32"/>
  <c r="H16756" i="32"/>
  <c r="H16757" i="32"/>
  <c r="H16758" i="32" s="1"/>
  <c r="H16759" i="32" s="1"/>
  <c r="H16760" i="32" s="1"/>
  <c r="H16761" i="32"/>
  <c r="H16762" i="32"/>
  <c r="H16763" i="32"/>
  <c r="H16764" i="32"/>
  <c r="H16765" i="32"/>
  <c r="H16766" i="32"/>
  <c r="H16767" i="32"/>
  <c r="H16768" i="32"/>
  <c r="H16769" i="32"/>
  <c r="H16770" i="32" s="1"/>
  <c r="H16771" i="32"/>
  <c r="H16772" i="32" s="1"/>
  <c r="H16773" i="32" s="1"/>
  <c r="H16774" i="32"/>
  <c r="H16775" i="32"/>
  <c r="H16776" i="32"/>
  <c r="H16777" i="32"/>
  <c r="H16778" i="32"/>
  <c r="H16779" i="32"/>
  <c r="H16780" i="32" s="1"/>
  <c r="H16781" i="32"/>
  <c r="H16782" i="32"/>
  <c r="H16783" i="32"/>
  <c r="H16784" i="32"/>
  <c r="H16785" i="32"/>
  <c r="H16786" i="32" s="1"/>
  <c r="H16787" i="32" s="1"/>
  <c r="H16788" i="32"/>
  <c r="H16789" i="32"/>
  <c r="H16790" i="32"/>
  <c r="H16791" i="32"/>
  <c r="H16792" i="32"/>
  <c r="H16793" i="32" s="1"/>
  <c r="H16794" i="32"/>
  <c r="H16795" i="32"/>
  <c r="H16796" i="32"/>
  <c r="H16797" i="32"/>
  <c r="H16798" i="32"/>
  <c r="H16799" i="32"/>
  <c r="H16800" i="32"/>
  <c r="H16801" i="32" s="1"/>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s="1"/>
  <c r="H16829" i="32" s="1"/>
  <c r="H16830" i="32" s="1"/>
  <c r="H16831" i="32"/>
  <c r="H16832" i="32"/>
  <c r="H16833" i="32"/>
  <c r="H16834" i="32"/>
  <c r="H16835" i="32"/>
  <c r="H16836" i="32" s="1"/>
  <c r="H16837" i="32"/>
  <c r="H16838" i="32"/>
  <c r="H16839" i="32"/>
  <c r="H16840" i="32"/>
  <c r="H16841" i="32"/>
  <c r="H16842" i="32"/>
  <c r="H16843" i="32" s="1"/>
  <c r="H16844" i="32"/>
  <c r="H16845" i="32"/>
  <c r="H16846" i="32"/>
  <c r="H16847" i="32"/>
  <c r="H16848" i="32"/>
  <c r="H16849" i="32" s="1"/>
  <c r="H16850" i="32" s="1"/>
  <c r="H16851" i="32"/>
  <c r="H16852" i="32"/>
  <c r="H16853" i="32"/>
  <c r="H16854" i="32"/>
  <c r="H16855" i="32"/>
  <c r="H16856" i="32"/>
  <c r="H16857" i="32" s="1"/>
  <c r="H16858" i="32" s="1"/>
  <c r="H16859" i="32"/>
  <c r="H16860" i="32"/>
  <c r="H16861" i="32"/>
  <c r="H16862" i="32"/>
  <c r="H16863" i="32"/>
  <c r="H16864" i="32" s="1"/>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s="1"/>
  <c r="H16885" i="32" s="1"/>
  <c r="H16886" i="32"/>
  <c r="H16887" i="32"/>
  <c r="H16888" i="32"/>
  <c r="H16889" i="32"/>
  <c r="H16890" i="32"/>
  <c r="H16891" i="32"/>
  <c r="H16892" i="32" s="1"/>
  <c r="H16893" i="32"/>
  <c r="H16894" i="32"/>
  <c r="H16895" i="32"/>
  <c r="H16896" i="32"/>
  <c r="H16897" i="32"/>
  <c r="H16898" i="32" s="1"/>
  <c r="H16899" i="32" s="1"/>
  <c r="H16900" i="32"/>
  <c r="H16901" i="32"/>
  <c r="H16902" i="32"/>
  <c r="H16903" i="32"/>
  <c r="H16904" i="32"/>
  <c r="H16905" i="32" s="1"/>
  <c r="H16906" i="32"/>
  <c r="H16907" i="32"/>
  <c r="H16908" i="32"/>
  <c r="H16909" i="32"/>
  <c r="H16910" i="32"/>
  <c r="H16911" i="32"/>
  <c r="H16912" i="32"/>
  <c r="H16913" i="32" s="1"/>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s="1"/>
  <c r="H16941" i="32" s="1"/>
  <c r="H16942" i="32"/>
  <c r="H16943" i="32"/>
  <c r="H16944" i="32"/>
  <c r="H16945" i="32"/>
  <c r="H16946" i="32"/>
  <c r="H16947" i="32"/>
  <c r="H16948" i="32" s="1"/>
  <c r="H16949" i="32"/>
  <c r="H16950" i="32"/>
  <c r="H16951" i="32"/>
  <c r="H16952" i="32"/>
  <c r="H16953" i="32"/>
  <c r="H16954" i="32"/>
  <c r="H16955" i="32" s="1"/>
  <c r="H16956" i="32" s="1"/>
  <c r="H16957" i="32"/>
  <c r="H16958" i="32"/>
  <c r="H16959" i="32"/>
  <c r="H16960" i="32"/>
  <c r="H16961" i="32" s="1"/>
  <c r="H16962" i="32" s="1"/>
  <c r="H16963" i="32"/>
  <c r="H16964" i="32"/>
  <c r="H16965" i="32"/>
  <c r="H16966" i="32"/>
  <c r="H16967" i="32"/>
  <c r="H16968" i="32"/>
  <c r="H16969" i="32" s="1"/>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s="1"/>
  <c r="H16990" i="32" s="1"/>
  <c r="H16991" i="32"/>
  <c r="H16992" i="32"/>
  <c r="H16993" i="32"/>
  <c r="H16994" i="32"/>
  <c r="H16995" i="32"/>
  <c r="H16996" i="32" s="1"/>
  <c r="H16997" i="32" s="1"/>
  <c r="H16998" i="32"/>
  <c r="H16999" i="32"/>
  <c r="H17000" i="32"/>
  <c r="H17001" i="32"/>
  <c r="H17002" i="32"/>
  <c r="H17003" i="32"/>
  <c r="H17004" i="32" s="1"/>
  <c r="H17005" i="32"/>
  <c r="H17006" i="32"/>
  <c r="H17007" i="32"/>
  <c r="H17008" i="32"/>
  <c r="H17009" i="32"/>
  <c r="H17010" i="32" s="1"/>
  <c r="H17011" i="32" s="1"/>
  <c r="H17012" i="32"/>
  <c r="H17013" i="32"/>
  <c r="H17014" i="32"/>
  <c r="H17015" i="32"/>
  <c r="H17016" i="32"/>
  <c r="H17017" i="32" s="1"/>
  <c r="H17018" i="32"/>
  <c r="H17019" i="32"/>
  <c r="H17020" i="32"/>
  <c r="H17021" i="32"/>
  <c r="H17022" i="32"/>
  <c r="H17023" i="32"/>
  <c r="H17024" i="32"/>
  <c r="H17025" i="32" s="1"/>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c r="H17060" i="32" s="1"/>
  <c r="H17061" i="32"/>
  <c r="H17062" i="32"/>
  <c r="H17063" i="32"/>
  <c r="H17064" i="32"/>
  <c r="H17065" i="32"/>
  <c r="H17066" i="32"/>
  <c r="H17067" i="32"/>
  <c r="H17068" i="32"/>
  <c r="H17069" i="32"/>
  <c r="H17070" i="32"/>
  <c r="H17071" i="32"/>
  <c r="H17072" i="32"/>
  <c r="H17073" i="32" s="1"/>
  <c r="H17074" i="32" s="1"/>
  <c r="H17075" i="32"/>
  <c r="H17076" i="32"/>
  <c r="H17077" i="32"/>
  <c r="H17078" i="32"/>
  <c r="H17079" i="32"/>
  <c r="H17080" i="32"/>
  <c r="H17081" i="32" s="1"/>
  <c r="H17082" i="32"/>
  <c r="H17083" i="32"/>
  <c r="H17084" i="32"/>
  <c r="H17085" i="32"/>
  <c r="H17086" i="32"/>
  <c r="H17087" i="32"/>
  <c r="H17088" i="32"/>
  <c r="H17089" i="32"/>
  <c r="H17090" i="32"/>
  <c r="H17091" i="32"/>
  <c r="H17092" i="32"/>
  <c r="H17093" i="32"/>
  <c r="H17094" i="32" s="1"/>
  <c r="H17095" i="32" s="1"/>
  <c r="H17096" i="32" s="1"/>
  <c r="H17097" i="32"/>
  <c r="H17098" i="32"/>
  <c r="H17099" i="32"/>
  <c r="H17100" i="32"/>
  <c r="H17101" i="32"/>
  <c r="H17102" i="32"/>
  <c r="H17103" i="32"/>
  <c r="H17104" i="32"/>
  <c r="H17105" i="32"/>
  <c r="H17106" i="32"/>
  <c r="H17107" i="32"/>
  <c r="H17108" i="32" s="1"/>
  <c r="H17109" i="32" s="1"/>
  <c r="H17110" i="32"/>
  <c r="H17111" i="32"/>
  <c r="H17112" i="32"/>
  <c r="H17113" i="32"/>
  <c r="H17114" i="32"/>
  <c r="H17115" i="32"/>
  <c r="H17116" i="32" s="1"/>
  <c r="H17117" i="32"/>
  <c r="H17118" i="32"/>
  <c r="H17119" i="32"/>
  <c r="H17120" i="32"/>
  <c r="H17121" i="32"/>
  <c r="H17122" i="32" s="1"/>
  <c r="H17123" i="32" s="1"/>
  <c r="H17124" i="32"/>
  <c r="H17125" i="32"/>
  <c r="H17126" i="32"/>
  <c r="H17127" i="32"/>
  <c r="H17128" i="32"/>
  <c r="H17129" i="32" s="1"/>
  <c r="H17130" i="32"/>
  <c r="H17131" i="32"/>
  <c r="H17132" i="32"/>
  <c r="H17133" i="32"/>
  <c r="H17134" i="32"/>
  <c r="H17135" i="32"/>
  <c r="H17136" i="32"/>
  <c r="H17137" i="32" s="1"/>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s="1"/>
  <c r="H17159" i="32"/>
  <c r="H17160" i="32"/>
  <c r="H17161" i="32"/>
  <c r="H17162" i="32"/>
  <c r="H17163" i="32"/>
  <c r="H17164" i="32" s="1"/>
  <c r="H17165" i="32" s="1"/>
  <c r="H17166" i="32"/>
  <c r="H17167" i="32"/>
  <c r="H17168" i="32"/>
  <c r="H17169" i="32" s="1"/>
  <c r="H17170" i="32"/>
  <c r="H17171" i="32"/>
  <c r="H17172" i="32" s="1"/>
  <c r="H17173" i="32"/>
  <c r="H17174" i="32"/>
  <c r="H17175" i="32"/>
  <c r="H17176" i="32"/>
  <c r="H17177" i="32"/>
  <c r="H17178" i="32"/>
  <c r="H17179" i="32"/>
  <c r="H17180" i="32"/>
  <c r="H17181" i="32"/>
  <c r="H17182" i="32"/>
  <c r="H17183" i="32"/>
  <c r="H17184" i="32"/>
  <c r="H17185" i="32"/>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c r="H17207" i="32"/>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c r="H17228" i="32"/>
  <c r="H17229" i="32"/>
  <c r="H17230" i="32"/>
  <c r="H17231" i="32"/>
  <c r="H17232" i="32"/>
  <c r="H17233" i="32"/>
  <c r="H17234" i="32"/>
  <c r="H17235" i="32" s="1"/>
  <c r="H17236" i="32"/>
  <c r="H17237" i="32"/>
  <c r="H17238" i="32"/>
  <c r="H17239" i="32"/>
  <c r="H17240" i="32"/>
  <c r="H17241" i="32" s="1"/>
  <c r="H17242" i="32" s="1"/>
  <c r="H17243" i="32"/>
  <c r="H17244" i="32"/>
  <c r="H17245" i="32"/>
  <c r="H17246" i="32"/>
  <c r="H17247" i="32"/>
  <c r="H17248" i="32"/>
  <c r="H17249" i="32"/>
  <c r="H17250" i="32"/>
  <c r="H17251" i="32"/>
  <c r="H17252" i="32"/>
  <c r="H17253" i="32"/>
  <c r="H17254" i="32"/>
  <c r="H17255" i="32"/>
  <c r="H17256" i="32" s="1"/>
  <c r="H17257" i="32"/>
  <c r="H17258" i="32"/>
  <c r="H17259" i="32"/>
  <c r="H17260" i="32"/>
  <c r="H17261" i="32"/>
  <c r="H17262" i="32"/>
  <c r="H17263" i="32" s="1"/>
  <c r="H17264" i="32"/>
  <c r="H17265" i="32"/>
  <c r="H17266" i="32"/>
  <c r="H17267" i="32"/>
  <c r="H17268" i="32"/>
  <c r="H17269" i="32"/>
  <c r="H17270" i="32"/>
  <c r="H17271" i="32"/>
  <c r="H17272" i="32"/>
  <c r="H17273" i="32"/>
  <c r="H17274" i="32"/>
  <c r="H17275" i="32"/>
  <c r="H17276" i="32"/>
  <c r="H17277" i="32" s="1"/>
  <c r="H17278" i="32"/>
  <c r="H17279" i="32"/>
  <c r="H17280" i="32"/>
  <c r="H17281" i="32"/>
  <c r="H17282" i="32"/>
  <c r="H17283" i="32" s="1"/>
  <c r="H17284" i="32" s="1"/>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c r="H17319" i="32"/>
  <c r="H17320" i="32" s="1"/>
  <c r="H17321" i="32"/>
  <c r="H17322" i="32"/>
  <c r="H17323" i="32"/>
  <c r="H17324" i="32"/>
  <c r="H17325" i="32" s="1"/>
  <c r="H17326" i="32"/>
  <c r="H17327" i="32"/>
  <c r="H17328" i="32"/>
  <c r="H17329" i="32"/>
  <c r="H17330" i="32"/>
  <c r="H17331" i="32"/>
  <c r="H17332" i="32" s="1"/>
  <c r="H17333" i="32" s="1"/>
  <c r="H17334" i="32"/>
  <c r="H17335" i="32"/>
  <c r="H17336" i="32"/>
  <c r="H17337" i="32"/>
  <c r="H17338" i="32"/>
  <c r="H17339" i="32"/>
  <c r="H17340" i="32"/>
  <c r="H17341" i="32"/>
  <c r="H17342" i="32"/>
  <c r="H17343" i="32"/>
  <c r="H17344" i="32"/>
  <c r="H17345" i="32"/>
  <c r="H17346" i="32"/>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c r="H17368" i="32" s="1"/>
  <c r="H17369" i="32"/>
  <c r="H17370" i="32"/>
  <c r="H17371" i="32"/>
  <c r="H17372" i="32"/>
  <c r="H17373" i="32"/>
  <c r="H17374" i="32"/>
  <c r="H17375" i="32" s="1"/>
  <c r="H17376" i="32"/>
  <c r="H17377" i="32"/>
  <c r="H17378" i="32"/>
  <c r="H17379" i="32"/>
  <c r="H17380" i="32"/>
  <c r="H17381" i="32"/>
  <c r="H17382" i="32"/>
  <c r="H17383" i="32"/>
  <c r="H17384" i="32"/>
  <c r="H17385" i="32"/>
  <c r="H17386" i="32"/>
  <c r="H17387" i="32"/>
  <c r="H17388" i="32"/>
  <c r="H17389" i="32" s="1"/>
  <c r="H17390" i="32"/>
  <c r="H17391" i="32"/>
  <c r="H17392" i="32"/>
  <c r="H17393" i="32"/>
  <c r="H17394" i="32"/>
  <c r="H17395" i="32" s="1"/>
  <c r="H17396" i="32" s="1"/>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c r="H17431" i="32"/>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c r="H17452" i="32"/>
  <c r="H17453" i="32"/>
  <c r="H17454" i="32"/>
  <c r="H17455" i="32"/>
  <c r="H17456" i="32"/>
  <c r="H17457" i="32"/>
  <c r="H17458" i="32"/>
  <c r="H17459" i="32" s="1"/>
  <c r="H17460" i="32" s="1"/>
  <c r="H17461" i="32"/>
  <c r="H17462" i="32"/>
  <c r="H17463" i="32"/>
  <c r="H17464" i="32"/>
  <c r="H17465" i="32" s="1"/>
  <c r="H17466" i="32" s="1"/>
  <c r="H17467" i="32"/>
  <c r="H17468" i="32"/>
  <c r="H17469" i="32"/>
  <c r="H17470" i="32"/>
  <c r="H17471" i="32"/>
  <c r="H17472" i="32"/>
  <c r="H17473" i="32"/>
  <c r="H17474" i="32"/>
  <c r="H17475" i="32"/>
  <c r="H17476" i="32"/>
  <c r="H17477" i="32"/>
  <c r="H17478" i="32"/>
  <c r="H17479" i="32"/>
  <c r="H17480" i="32" s="1"/>
  <c r="H17481" i="32"/>
  <c r="H17482" i="32"/>
  <c r="H17483" i="32"/>
  <c r="H17484" i="32"/>
  <c r="H17485" i="32"/>
  <c r="H17486" i="32"/>
  <c r="H17487" i="32" s="1"/>
  <c r="H17488" i="32"/>
  <c r="H17489" i="32"/>
  <c r="H17490" i="32"/>
  <c r="H17491" i="32"/>
  <c r="H17492" i="32"/>
  <c r="H17493" i="32"/>
  <c r="H17494" i="32"/>
  <c r="H17495" i="32"/>
  <c r="H17496" i="32"/>
  <c r="H17497" i="32"/>
  <c r="H17498" i="32"/>
  <c r="H17499" i="32"/>
  <c r="H17500" i="32"/>
  <c r="H17501" i="32" s="1"/>
  <c r="H17502" i="32"/>
  <c r="H17503" i="32"/>
  <c r="H17504" i="32"/>
  <c r="H17505" i="32"/>
  <c r="H17506" i="32"/>
  <c r="H17507" i="32" s="1"/>
  <c r="H17508" i="32" s="1"/>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s="1"/>
  <c r="H17529" i="32" s="1"/>
  <c r="H17530" i="32"/>
  <c r="H17531" i="32"/>
  <c r="H17532" i="32"/>
  <c r="H17533" i="32"/>
  <c r="H17534" i="32"/>
  <c r="H17535" i="32" s="1"/>
  <c r="H17536" i="32" s="1"/>
  <c r="H17537" i="32"/>
  <c r="H17538" i="32"/>
  <c r="H17539" i="32"/>
  <c r="H17540" i="32"/>
  <c r="H17541" i="32"/>
  <c r="H17542" i="32"/>
  <c r="H17543" i="32"/>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c r="H17564" i="32"/>
  <c r="H17565" i="32"/>
  <c r="H17566" i="32"/>
  <c r="H17567" i="32"/>
  <c r="H17568" i="32"/>
  <c r="H17569" i="32"/>
  <c r="H17570" i="32"/>
  <c r="H17571" i="32" s="1"/>
  <c r="H17572" i="32"/>
  <c r="H17573" i="32"/>
  <c r="H17574" i="32"/>
  <c r="H17575" i="32"/>
  <c r="H17576" i="32"/>
  <c r="H17577" i="32" s="1"/>
  <c r="H17578" i="32" s="1"/>
  <c r="H17579" i="32"/>
  <c r="H17580" i="32"/>
  <c r="H17581" i="32"/>
  <c r="H17582" i="32"/>
  <c r="H17583" i="32"/>
  <c r="H17584" i="32"/>
  <c r="H17585" i="32"/>
  <c r="H17586" i="32"/>
  <c r="H17587" i="32"/>
  <c r="H17588" i="32"/>
  <c r="H17589" i="32"/>
  <c r="H17590" i="32"/>
  <c r="H17591" i="32"/>
  <c r="H17592" i="32" s="1"/>
  <c r="H17593" i="32"/>
  <c r="H17594" i="32"/>
  <c r="H17595" i="32"/>
  <c r="H17596" i="32"/>
  <c r="H17597" i="32"/>
  <c r="H17598" i="32"/>
  <c r="H17599" i="32" s="1"/>
  <c r="H17600" i="32"/>
  <c r="H17601" i="32"/>
  <c r="H17602" i="32"/>
  <c r="H17603" i="32"/>
  <c r="H17604" i="32"/>
  <c r="H17605" i="32"/>
  <c r="H17606" i="32"/>
  <c r="H17607" i="32"/>
  <c r="H17608" i="32"/>
  <c r="H17609" i="32"/>
  <c r="H17610" i="32"/>
  <c r="H17611" i="32"/>
  <c r="H17612" i="32"/>
  <c r="H17613" i="32" s="1"/>
  <c r="H17614" i="32"/>
  <c r="H17615" i="32"/>
  <c r="H17616" i="32"/>
  <c r="H17617" i="32"/>
  <c r="H17618" i="32"/>
  <c r="H17619" i="32" s="1"/>
  <c r="H17620" i="32" s="1"/>
  <c r="H17621" i="32"/>
  <c r="H17622" i="32"/>
  <c r="H17623" i="32"/>
  <c r="H17624" i="32"/>
  <c r="H17625" i="32"/>
  <c r="H17626" i="32"/>
  <c r="H17627" i="32" s="1"/>
  <c r="H17628" i="32"/>
  <c r="H17629" i="32"/>
  <c r="H17630" i="32"/>
  <c r="H17631" i="32"/>
  <c r="H17632" i="32"/>
  <c r="H17633" i="32"/>
  <c r="H17634" i="32"/>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c r="H17655" i="32"/>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c r="H17683" i="32" s="1"/>
  <c r="H17684" i="32"/>
  <c r="H17685" i="32"/>
  <c r="H17686" i="32"/>
  <c r="H17687" i="32"/>
  <c r="H17688" i="32"/>
  <c r="H17689" i="32" s="1"/>
  <c r="H17690" i="32" s="1"/>
  <c r="H17691" i="32" s="1"/>
  <c r="H17692" i="32"/>
  <c r="H17693" i="32"/>
  <c r="H17694" i="32"/>
  <c r="H17695" i="32"/>
  <c r="H17696" i="32"/>
  <c r="H17697" i="32"/>
  <c r="H17698" i="32"/>
  <c r="H17699" i="32"/>
  <c r="H17700" i="32"/>
  <c r="H17701" i="32"/>
  <c r="H17702" i="32"/>
  <c r="H17703" i="32"/>
  <c r="H17704" i="32" s="1"/>
  <c r="H17705" i="32"/>
  <c r="H17706" i="32"/>
  <c r="H17707" i="32"/>
  <c r="H17708" i="32"/>
  <c r="H17709" i="32"/>
  <c r="H17710" i="32"/>
  <c r="H17711" i="32" s="1"/>
  <c r="H17712" i="32"/>
  <c r="H17713" i="32"/>
  <c r="H17714" i="32"/>
  <c r="H17715" i="32"/>
  <c r="H17716" i="32"/>
  <c r="H17717" i="32"/>
  <c r="H17718" i="32"/>
  <c r="H17719" i="32"/>
  <c r="H17720" i="32"/>
  <c r="H17721" i="32"/>
  <c r="H17722" i="32"/>
  <c r="H17723" i="32"/>
  <c r="H17724" i="32"/>
  <c r="H17725" i="32" s="1"/>
  <c r="H17726" i="32" s="1"/>
  <c r="H17727" i="32"/>
  <c r="H17728" i="32"/>
  <c r="H17729" i="32"/>
  <c r="H17730" i="32"/>
  <c r="H17731" i="32" s="1"/>
  <c r="H17732" i="32" s="1"/>
  <c r="H17733" i="32"/>
  <c r="H17734" i="32"/>
  <c r="H17735" i="32"/>
  <c r="H17736" i="32"/>
  <c r="H17737" i="32"/>
  <c r="H17738" i="32"/>
  <c r="H17739" i="32" s="1"/>
  <c r="H17740" i="32"/>
  <c r="H17741" i="32"/>
  <c r="H17742" i="32"/>
  <c r="H17743" i="32"/>
  <c r="H17744" i="32"/>
  <c r="H17745" i="32"/>
  <c r="H17746" i="32"/>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c r="H17767" i="32"/>
  <c r="H17768" i="32"/>
  <c r="H17769" i="32"/>
  <c r="H17770" i="32"/>
  <c r="H17771" i="32"/>
  <c r="H17772" i="32"/>
  <c r="H17773" i="32" s="1"/>
  <c r="H17774" i="32"/>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c r="H17795" i="32" s="1"/>
  <c r="H17796" i="32"/>
  <c r="H17797" i="32"/>
  <c r="H17798" i="32"/>
  <c r="H17799" i="32"/>
  <c r="H17800" i="32"/>
  <c r="H17801" i="32" s="1"/>
  <c r="H17802" i="32" s="1"/>
  <c r="H17803" i="32"/>
  <c r="H17804" i="32"/>
  <c r="H17805" i="32"/>
  <c r="H17806" i="32"/>
  <c r="H17807" i="32"/>
  <c r="H17808" i="32"/>
  <c r="H17809" i="32"/>
  <c r="H17810" i="32"/>
  <c r="H17811" i="32"/>
  <c r="H17812" i="32"/>
  <c r="H17813" i="32"/>
  <c r="H17814" i="32"/>
  <c r="H17815" i="32"/>
  <c r="H17816" i="32" s="1"/>
  <c r="H17817" i="32"/>
  <c r="H17818" i="32"/>
  <c r="H17819" i="32"/>
  <c r="H17820" i="32"/>
  <c r="H17821" i="32"/>
  <c r="H17822" i="32"/>
  <c r="H17823" i="32" s="1"/>
  <c r="H17824" i="32" s="1"/>
  <c r="H17825" i="32"/>
  <c r="H17826" i="32"/>
  <c r="H17827" i="32"/>
  <c r="H17828" i="32"/>
  <c r="H17829" i="32"/>
  <c r="H17830" i="32"/>
  <c r="H17831" i="32"/>
  <c r="H17832" i="32"/>
  <c r="H17833" i="32"/>
  <c r="H17834" i="32"/>
  <c r="H17835" i="32"/>
  <c r="H17836" i="32"/>
  <c r="H17837" i="32" s="1"/>
  <c r="H17838" i="32"/>
  <c r="H17839" i="32"/>
  <c r="H17840" i="32"/>
  <c r="H17841" i="32"/>
  <c r="H17842" i="32"/>
  <c r="H17843" i="32" s="1"/>
  <c r="H17844" i="32" s="1"/>
  <c r="H17845" i="32"/>
  <c r="H17846" i="32"/>
  <c r="H17847" i="32"/>
  <c r="H17848" i="32"/>
  <c r="H17849" i="32"/>
  <c r="H17850" i="32"/>
  <c r="H17851" i="32" s="1"/>
  <c r="H17852" i="32"/>
  <c r="H17853" i="32"/>
  <c r="H17854" i="32"/>
  <c r="H17855" i="32" s="1"/>
  <c r="H17856" i="32"/>
  <c r="H17857" i="32"/>
  <c r="H17858" i="32"/>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c r="H17879" i="32"/>
  <c r="H17880" i="32"/>
  <c r="H17881" i="32"/>
  <c r="H17882" i="32"/>
  <c r="H17883" i="32"/>
  <c r="H17884" i="32"/>
  <c r="H17885" i="32" s="1"/>
  <c r="H17886" i="32"/>
  <c r="H17887" i="32"/>
  <c r="H17888" i="32"/>
  <c r="H17889" i="32"/>
  <c r="H17890" i="32"/>
  <c r="H17891" i="32"/>
  <c r="H17892" i="32" s="1"/>
  <c r="H17893" i="32" s="1"/>
  <c r="H17894" i="32"/>
  <c r="H17895" i="32"/>
  <c r="H17896" i="32"/>
  <c r="H17897" i="32"/>
  <c r="H17898" i="32"/>
  <c r="H17899" i="32" s="1"/>
  <c r="H17900" i="32" s="1"/>
  <c r="H17901" i="32"/>
  <c r="H17902" i="32"/>
  <c r="H17903" i="32"/>
  <c r="H17904" i="32"/>
  <c r="H17905" i="32"/>
  <c r="H17906" i="32"/>
  <c r="H17907" i="32" s="1"/>
  <c r="H17908" i="32"/>
  <c r="H17909" i="32"/>
  <c r="H17910" i="32"/>
  <c r="H17911" i="32"/>
  <c r="H17912" i="32"/>
  <c r="H17913" i="32" s="1"/>
  <c r="H17914" i="32" s="1"/>
  <c r="H17915" i="32"/>
  <c r="H17916" i="32"/>
  <c r="H17917" i="32"/>
  <c r="H17918" i="32"/>
  <c r="H17919" i="32"/>
  <c r="H17920" i="32"/>
  <c r="H17921" i="32"/>
  <c r="H17922" i="32"/>
  <c r="H17923" i="32"/>
  <c r="H17924" i="32"/>
  <c r="H17925" i="32"/>
  <c r="H17926" i="32"/>
  <c r="H17927" i="32"/>
  <c r="H17928" i="32" s="1"/>
  <c r="H17929" i="32"/>
  <c r="H17930" i="32"/>
  <c r="H17931" i="32"/>
  <c r="H17932" i="32"/>
  <c r="H17933" i="32"/>
  <c r="H17934" i="32"/>
  <c r="H17935" i="32" s="1"/>
  <c r="H17936" i="32"/>
  <c r="H17937" i="32"/>
  <c r="H17938" i="32"/>
  <c r="H17939" i="32"/>
  <c r="H17940" i="32"/>
  <c r="H17941" i="32"/>
  <c r="H17942" i="32"/>
  <c r="H17943" i="32"/>
  <c r="H17944" i="32"/>
  <c r="H17945" i="32"/>
  <c r="H17946" i="32"/>
  <c r="H17947" i="32"/>
  <c r="H17948" i="32"/>
  <c r="H17949" i="32" s="1"/>
  <c r="H17950" i="32"/>
  <c r="H17951" i="32"/>
  <c r="H17952" i="32"/>
  <c r="H17953" i="32"/>
  <c r="H17954" i="32"/>
  <c r="H17955" i="32" s="1"/>
  <c r="H17956" i="32" s="1"/>
  <c r="H17957" i="32" s="1"/>
  <c r="H17958" i="32"/>
  <c r="H17959" i="32"/>
  <c r="H17960" i="32"/>
  <c r="H17961" i="32"/>
  <c r="H17962" i="32"/>
  <c r="H17963" i="32" s="1"/>
  <c r="H17964" i="32"/>
  <c r="H17965" i="32"/>
  <c r="H17966" i="32"/>
  <c r="H17967" i="32"/>
  <c r="H17968" i="32"/>
  <c r="H17969" i="32"/>
  <c r="H17970" i="32"/>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c r="H17991" i="32"/>
  <c r="H17992" i="32"/>
  <c r="H17993" i="32"/>
  <c r="H17994" i="32"/>
  <c r="H17995" i="32"/>
  <c r="H17996" i="32"/>
  <c r="H17997" i="32" s="1"/>
  <c r="H17998" i="32"/>
  <c r="H17999" i="32"/>
  <c r="H18000" i="32"/>
  <c r="H18001" i="32"/>
  <c r="H18002" i="32"/>
  <c r="H18003" i="32"/>
  <c r="H18004" i="32" s="1"/>
  <c r="H18005" i="32" s="1"/>
  <c r="H18006" i="32"/>
  <c r="H18007" i="32"/>
  <c r="H18008" i="32"/>
  <c r="H18009" i="32"/>
  <c r="H18010" i="32"/>
  <c r="H18011" i="32" s="1"/>
  <c r="H18012" i="32" s="1"/>
  <c r="H18013" i="32"/>
  <c r="H18014" i="32"/>
  <c r="H18015" i="32"/>
  <c r="H18016" i="32"/>
  <c r="H18017" i="32"/>
  <c r="H18018" i="32"/>
  <c r="H18019" i="32" s="1"/>
  <c r="H18020" i="32"/>
  <c r="H18021" i="32"/>
  <c r="H18022" i="32"/>
  <c r="H18023" i="32"/>
  <c r="H18024" i="32"/>
  <c r="H18025" i="32" s="1"/>
  <c r="H18026" i="32" s="1"/>
  <c r="H18027" i="32"/>
  <c r="H18028" i="32"/>
  <c r="H18029" i="32"/>
  <c r="H18030" i="32"/>
  <c r="H18031" i="32"/>
  <c r="H18032" i="32"/>
  <c r="H18033" i="32"/>
  <c r="H18034" i="32"/>
  <c r="H18035" i="32"/>
  <c r="H18036" i="32"/>
  <c r="H18037" i="32"/>
  <c r="H18038" i="32"/>
  <c r="H18039" i="32"/>
  <c r="H18040" i="32" s="1"/>
  <c r="H18041" i="32"/>
  <c r="H18042" i="32"/>
  <c r="H18043" i="32"/>
  <c r="H18044" i="32"/>
  <c r="H18045" i="32"/>
  <c r="H18046" i="32"/>
  <c r="H18047" i="32" s="1"/>
  <c r="H18048" i="32"/>
  <c r="H18049" i="32"/>
  <c r="H18050" i="32"/>
  <c r="H18051" i="32"/>
  <c r="H18052" i="32"/>
  <c r="H18053" i="32"/>
  <c r="H18054" i="32"/>
  <c r="H18055" i="32"/>
  <c r="H18056" i="32"/>
  <c r="H18057" i="32"/>
  <c r="H18058" i="32"/>
  <c r="H18059" i="32"/>
  <c r="H18060" i="32"/>
  <c r="H18061" i="32" s="1"/>
  <c r="H18062" i="32"/>
  <c r="H18063" i="32"/>
  <c r="H18064" i="32"/>
  <c r="H18065" i="32"/>
  <c r="H18066" i="32"/>
  <c r="H18067" i="32" s="1"/>
  <c r="H18068" i="32" s="1"/>
  <c r="H18069" i="32"/>
  <c r="H18070" i="32"/>
  <c r="H18071" i="32"/>
  <c r="H18072" i="32"/>
  <c r="H18073" i="32"/>
  <c r="H18074" i="32"/>
  <c r="H18075" i="32" s="1"/>
  <c r="H18076" i="32"/>
  <c r="H18077" i="32"/>
  <c r="H18078" i="32"/>
  <c r="H18079" i="32"/>
  <c r="H18080" i="32"/>
  <c r="H18081" i="32"/>
  <c r="H18082" i="32"/>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c r="H18103" i="32"/>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c r="H18124" i="32"/>
  <c r="H18125" i="32"/>
  <c r="H18126" i="32"/>
  <c r="H18127" i="32"/>
  <c r="H18128" i="32"/>
  <c r="H18129" i="32"/>
  <c r="H18130" i="32"/>
  <c r="H18131" i="32" s="1"/>
  <c r="H18132" i="32"/>
  <c r="H18133" i="32"/>
  <c r="H18134" i="32"/>
  <c r="H18135" i="32"/>
  <c r="H18136" i="32"/>
  <c r="H18137" i="32" s="1"/>
  <c r="H18138" i="32" s="1"/>
  <c r="H18139" i="32"/>
  <c r="H18140" i="32"/>
  <c r="H18141" i="32"/>
  <c r="H18142" i="32"/>
  <c r="H18143" i="32"/>
  <c r="H18144" i="32"/>
  <c r="H18145" i="32"/>
  <c r="H18146" i="32"/>
  <c r="H18147" i="32"/>
  <c r="H18148" i="32"/>
  <c r="H18149" i="32"/>
  <c r="H18150" i="32"/>
  <c r="H18151" i="32"/>
  <c r="H18152" i="32" s="1"/>
  <c r="H18153" i="32" s="1"/>
  <c r="H18154" i="32"/>
  <c r="H18155" i="32"/>
  <c r="H18156" i="32"/>
  <c r="H18157" i="32"/>
  <c r="H18158" i="32"/>
  <c r="H18159" i="32" s="1"/>
  <c r="H18160" i="32"/>
  <c r="H18161" i="32"/>
  <c r="H18162" i="32"/>
  <c r="H18163" i="32"/>
  <c r="H18164" i="32"/>
  <c r="H18165" i="32"/>
  <c r="H18166" i="32"/>
  <c r="H18167" i="32"/>
  <c r="H18168" i="32"/>
  <c r="H18169" i="32"/>
  <c r="H18170" i="32"/>
  <c r="H18171" i="32"/>
  <c r="H18172" i="32"/>
  <c r="H18173" i="32" s="1"/>
  <c r="H18174" i="32"/>
  <c r="H18175" i="32"/>
  <c r="H18176" i="32"/>
  <c r="H18177" i="32"/>
  <c r="H18178" i="32"/>
  <c r="H18179" i="32" s="1"/>
  <c r="H18180" i="32" s="1"/>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c r="H18215" i="32"/>
  <c r="H18216" i="32"/>
  <c r="H18217" i="32"/>
  <c r="H18218" i="32"/>
  <c r="H18219" i="32"/>
  <c r="H18220" i="32"/>
  <c r="H18221" i="32" s="1"/>
  <c r="H18222" i="32" s="1"/>
  <c r="H18223" i="32"/>
  <c r="H18224" i="32"/>
  <c r="H18225" i="32"/>
  <c r="H18226" i="32"/>
  <c r="H18227" i="32"/>
  <c r="H18228" i="32" s="1"/>
  <c r="H18229" i="32" s="1"/>
  <c r="H18230" i="32"/>
  <c r="H18231" i="32"/>
  <c r="H18232" i="32"/>
  <c r="H18233" i="32" s="1"/>
  <c r="H18234" i="32"/>
  <c r="H18235" i="32"/>
  <c r="H18236" i="32"/>
  <c r="H18237" i="32"/>
  <c r="H18238" i="32"/>
  <c r="H18239" i="32"/>
  <c r="H18240" i="32"/>
  <c r="H18241" i="32"/>
  <c r="H18242" i="32"/>
  <c r="H18243" i="32" s="1"/>
  <c r="H18244" i="32"/>
  <c r="H18245" i="32"/>
  <c r="H18246" i="32"/>
  <c r="H18247" i="32"/>
  <c r="H18248" i="32"/>
  <c r="H18249" i="32" s="1"/>
  <c r="H18250" i="32" s="1"/>
  <c r="H18251" i="32"/>
  <c r="H18252" i="32"/>
  <c r="H18253" i="32"/>
  <c r="H18254" i="32"/>
  <c r="H18255" i="32"/>
  <c r="H18256" i="32"/>
  <c r="H18257" i="32"/>
  <c r="H18258" i="32"/>
  <c r="H18259" i="32"/>
  <c r="H18260" i="32"/>
  <c r="H18261" i="32"/>
  <c r="H18262" i="32"/>
  <c r="H18263" i="32"/>
  <c r="H18264" i="32" s="1"/>
  <c r="H18265" i="32" s="1"/>
  <c r="H18266" i="32"/>
  <c r="H18267" i="32"/>
  <c r="H18268" i="32"/>
  <c r="H18269" i="32"/>
  <c r="H18270" i="32"/>
  <c r="H18271" i="32" s="1"/>
  <c r="H18272" i="32" s="1"/>
  <c r="H18273" i="32"/>
  <c r="H18274" i="32"/>
  <c r="H18275" i="32"/>
  <c r="H18276" i="32"/>
  <c r="H18277" i="32"/>
  <c r="H18278" i="32"/>
  <c r="H18279" i="32"/>
  <c r="H18280" i="32"/>
  <c r="H18281" i="32"/>
  <c r="H18282" i="32"/>
  <c r="H18283" i="32"/>
  <c r="H18284" i="32"/>
  <c r="H18285" i="32" s="1"/>
  <c r="H18286" i="32" s="1"/>
  <c r="H18287" i="32"/>
  <c r="H18288" i="32"/>
  <c r="H18289" i="32"/>
  <c r="H18290" i="32"/>
  <c r="H18291" i="32" s="1"/>
  <c r="H18292" i="32" s="1"/>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c r="H18327" i="32"/>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c r="H18348" i="32"/>
  <c r="H18349" i="32"/>
  <c r="H18350" i="32"/>
  <c r="H18351" i="32"/>
  <c r="H18352" i="32"/>
  <c r="H18353" i="32"/>
  <c r="H18354" i="32"/>
  <c r="H18355" i="32" s="1"/>
  <c r="H18356" i="32"/>
  <c r="H18357" i="32"/>
  <c r="H18358" i="32"/>
  <c r="H18359" i="32"/>
  <c r="H18360" i="32"/>
  <c r="H18361" i="32" s="1"/>
  <c r="H18362" i="32" s="1"/>
  <c r="H18363" i="32"/>
  <c r="H18364" i="32"/>
  <c r="H18365" i="32"/>
  <c r="H18366" i="32"/>
  <c r="H18367" i="32"/>
  <c r="H18368" i="32"/>
  <c r="H18369" i="32"/>
  <c r="H18370" i="32"/>
  <c r="H18371" i="32"/>
  <c r="H18372" i="32"/>
  <c r="H18373" i="32"/>
  <c r="H18374" i="32"/>
  <c r="H18375" i="32"/>
  <c r="H18376" i="32" s="1"/>
  <c r="H18377" i="32"/>
  <c r="H18378" i="32"/>
  <c r="H18379" i="32"/>
  <c r="H18380" i="32"/>
  <c r="H18381" i="32"/>
  <c r="H18382" i="32"/>
  <c r="H18383" i="32" s="1"/>
  <c r="H18384" i="32"/>
  <c r="H18385" i="32"/>
  <c r="H18386" i="32"/>
  <c r="H18387" i="32"/>
  <c r="H18388" i="32"/>
  <c r="H18389" i="32"/>
  <c r="H18390" i="32"/>
  <c r="H18391" i="32"/>
  <c r="H18392" i="32"/>
  <c r="H18393" i="32"/>
  <c r="H18394" i="32"/>
  <c r="H18395" i="32"/>
  <c r="H18396" i="32"/>
  <c r="H18397" i="32" s="1"/>
  <c r="H18398" i="32"/>
  <c r="H18399" i="32"/>
  <c r="H18400" i="32"/>
  <c r="H18401" i="32"/>
  <c r="H18402" i="32"/>
  <c r="H18403" i="32" s="1"/>
  <c r="H18404" i="32" s="1"/>
  <c r="H18405" i="32"/>
  <c r="H18406" i="32"/>
  <c r="H18407" i="32"/>
  <c r="H18408" i="32"/>
  <c r="H18409" i="32"/>
  <c r="H18410" i="32"/>
  <c r="H18411" i="32" s="1"/>
  <c r="H18412" i="32"/>
  <c r="H18413" i="32"/>
  <c r="H18414" i="32"/>
  <c r="H18415" i="32"/>
  <c r="H18416" i="32"/>
  <c r="H18417" i="32"/>
  <c r="H18418" i="32"/>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c r="H18439" i="32"/>
  <c r="H18440" i="32"/>
  <c r="H18441" i="32"/>
  <c r="H18442" i="32"/>
  <c r="H18443" i="32"/>
  <c r="H18444" i="32"/>
  <c r="H18445" i="32" s="1"/>
  <c r="H18446" i="32"/>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c r="H18467" i="32" s="1"/>
  <c r="H18468" i="32"/>
  <c r="H18469" i="32"/>
  <c r="H18470" i="32"/>
  <c r="H18471" i="32"/>
  <c r="H18472" i="32"/>
  <c r="H18473" i="32" s="1"/>
  <c r="H18474" i="32" s="1"/>
  <c r="H18475" i="32"/>
  <c r="H18476" i="32"/>
  <c r="H18477" i="32"/>
  <c r="H18478" i="32"/>
  <c r="H18479" i="32"/>
  <c r="H18480" i="32"/>
  <c r="H18481" i="32"/>
  <c r="H18482" i="32"/>
  <c r="H18483" i="32"/>
  <c r="H18484" i="32"/>
  <c r="H18485" i="32"/>
  <c r="H18486" i="32"/>
  <c r="H18487" i="32"/>
  <c r="H18488" i="32" s="1"/>
  <c r="H18489" i="32"/>
  <c r="H18490" i="32"/>
  <c r="H18491" i="32"/>
  <c r="H18492" i="32"/>
  <c r="H18493" i="32"/>
  <c r="H18494" i="32"/>
  <c r="H18495" i="32" s="1"/>
  <c r="H18496" i="32"/>
  <c r="H18497" i="32"/>
  <c r="H18498" i="32"/>
  <c r="H18499" i="32"/>
  <c r="H18500" i="32"/>
  <c r="H18501" i="32"/>
  <c r="H18502" i="32"/>
  <c r="H18503" i="32"/>
  <c r="H18504" i="32"/>
  <c r="H18505" i="32"/>
  <c r="H18506" i="32"/>
  <c r="H18507" i="32"/>
  <c r="H18508" i="32"/>
  <c r="H18509" i="32" s="1"/>
  <c r="H18510" i="32"/>
  <c r="H18511" i="32"/>
  <c r="H18512" i="32"/>
  <c r="H18513" i="32"/>
  <c r="H18514" i="32"/>
  <c r="H18515" i="32" s="1"/>
  <c r="H18516" i="32" s="1"/>
  <c r="H18517" i="32" s="1"/>
  <c r="H18518" i="32"/>
  <c r="H18519" i="32"/>
  <c r="H18520" i="32"/>
  <c r="H18521" i="32"/>
  <c r="H18522" i="32"/>
  <c r="H18523" i="32" s="1"/>
  <c r="H18524" i="32"/>
  <c r="H18525" i="32"/>
  <c r="H18526" i="32"/>
  <c r="H18527" i="32"/>
  <c r="H18528" i="32"/>
  <c r="H18529" i="32"/>
  <c r="H18530" i="32"/>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c r="H18551" i="32"/>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c r="H18575" i="32"/>
  <c r="H18576" i="32"/>
  <c r="H18577" i="32"/>
  <c r="H18578" i="32"/>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c r="H18598" i="32"/>
  <c r="H18599" i="32"/>
  <c r="H18600" i="32" s="1"/>
  <c r="H18601" i="32"/>
  <c r="H18602" i="32"/>
  <c r="H18603" i="32"/>
  <c r="H18604" i="32"/>
  <c r="H18605" i="32"/>
  <c r="H18606" i="32"/>
  <c r="H18607" i="32" s="1"/>
  <c r="H18608" i="32"/>
  <c r="H18609" i="32"/>
  <c r="H18610" i="32"/>
  <c r="H18611" i="32"/>
  <c r="H18612" i="32"/>
  <c r="H18613" i="32"/>
  <c r="H18614" i="32"/>
  <c r="H18615" i="32"/>
  <c r="H18616" i="32"/>
  <c r="H18617" i="32"/>
  <c r="H18618" i="32"/>
  <c r="H18619" i="32"/>
  <c r="H18620" i="32"/>
  <c r="H18621" i="32" s="1"/>
  <c r="H18622" i="32"/>
  <c r="H18623" i="32"/>
  <c r="H18624" i="32"/>
  <c r="H18625" i="32"/>
  <c r="H18626" i="32"/>
  <c r="H18627" i="32" s="1"/>
  <c r="H18628" i="32" s="1"/>
  <c r="H18629" i="32"/>
  <c r="H18630" i="32"/>
  <c r="H18631" i="32"/>
  <c r="H18632" i="32"/>
  <c r="H18633" i="32"/>
  <c r="H18634" i="32"/>
  <c r="H18635" i="32"/>
  <c r="H18636" i="32"/>
  <c r="H18637" i="32" s="1"/>
  <c r="H18638" i="32"/>
  <c r="H18639" i="32"/>
  <c r="H18640" i="32"/>
  <c r="H18641" i="32"/>
  <c r="H18642" i="32"/>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c r="H18663" i="32"/>
  <c r="H18664" i="32"/>
  <c r="H18665" i="32"/>
  <c r="H18666" i="32"/>
  <c r="H18667" i="32"/>
  <c r="H18668" i="32"/>
  <c r="H18669" i="32" s="1"/>
  <c r="H18670" i="32"/>
  <c r="H18671" i="32"/>
  <c r="H18672" i="32"/>
  <c r="H18673" i="32"/>
  <c r="H18674" i="32"/>
  <c r="H18675" i="32"/>
  <c r="H18676" i="32" s="1"/>
  <c r="H18677" i="32" s="1"/>
  <c r="H18678" i="32"/>
  <c r="H18679" i="32"/>
  <c r="H18680" i="32"/>
  <c r="H18681" i="32"/>
  <c r="H18682" i="32"/>
  <c r="H18683" i="32"/>
  <c r="H18684" i="32"/>
  <c r="H18685" i="32" s="1"/>
  <c r="H18686" i="32"/>
  <c r="H18687" i="32"/>
  <c r="H18688" i="32"/>
  <c r="H18689" i="32"/>
  <c r="H18690" i="32"/>
  <c r="H18691" i="32" s="1"/>
  <c r="H18692" i="32"/>
  <c r="H18693" i="32"/>
  <c r="H18694" i="32"/>
  <c r="H18695" i="32"/>
  <c r="H18696" i="32"/>
  <c r="H18697" i="32" s="1"/>
  <c r="H18698" i="32" s="1"/>
  <c r="H18699" i="32"/>
  <c r="H18700" i="32"/>
  <c r="H18701" i="32"/>
  <c r="H18702" i="32"/>
  <c r="H18703" i="32"/>
  <c r="H18704" i="32"/>
  <c r="H18705" i="32"/>
  <c r="H18706" i="32"/>
  <c r="H18707" i="32"/>
  <c r="H18708" i="32"/>
  <c r="H18709" i="32"/>
  <c r="H18710" i="32"/>
  <c r="H18711" i="32"/>
  <c r="H18712" i="32" s="1"/>
  <c r="H18713" i="32"/>
  <c r="H18714" i="32"/>
  <c r="H18715" i="32"/>
  <c r="H18716" i="32"/>
  <c r="H18717" i="32"/>
  <c r="H18718" i="32"/>
  <c r="H18719" i="32" s="1"/>
  <c r="H18720" i="32"/>
  <c r="H18721" i="32"/>
  <c r="H18722" i="32"/>
  <c r="H18723" i="32"/>
  <c r="H18724" i="32" s="1"/>
  <c r="H18725" i="32" s="1"/>
  <c r="H18726" i="32" s="1"/>
  <c r="H18727" i="32"/>
  <c r="H18728" i="32"/>
  <c r="H18729" i="32"/>
  <c r="H18730" i="32"/>
  <c r="H18731" i="32"/>
  <c r="H18732" i="32"/>
  <c r="H18733" i="32" s="1"/>
  <c r="H18734" i="32"/>
  <c r="H18735" i="32"/>
  <c r="H18736" i="32"/>
  <c r="H18737" i="32"/>
  <c r="H18738" i="32"/>
  <c r="H18739" i="32" s="1"/>
  <c r="H18740" i="32" s="1"/>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c r="H18775" i="32"/>
  <c r="H18776" i="32"/>
  <c r="H18777" i="32"/>
  <c r="H18778" i="32"/>
  <c r="H18779" i="32"/>
  <c r="H18780" i="32"/>
  <c r="H18781" i="32" s="1"/>
  <c r="H18782" i="32"/>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c r="H18803" i="32" s="1"/>
  <c r="H18804" i="32"/>
  <c r="H18805" i="32"/>
  <c r="H18806" i="32"/>
  <c r="H18807" i="32"/>
  <c r="H18808" i="32"/>
  <c r="H18809" i="32" s="1"/>
  <c r="H18810" i="32" s="1"/>
  <c r="H18811" i="32"/>
  <c r="H18812" i="32"/>
  <c r="H18813" i="32"/>
  <c r="H18814" i="32"/>
  <c r="H18815" i="32"/>
  <c r="H18816" i="32"/>
  <c r="H18817" i="32"/>
  <c r="H18818" i="32"/>
  <c r="H18819" i="32"/>
  <c r="H18820" i="32"/>
  <c r="H18821" i="32" s="1"/>
  <c r="H18822" i="32"/>
  <c r="H18823" i="32"/>
  <c r="H18824" i="32" s="1"/>
  <c r="H18825" i="32"/>
  <c r="H18826" i="32"/>
  <c r="H18827" i="32"/>
  <c r="H18828" i="32"/>
  <c r="H18829" i="32"/>
  <c r="H18830" i="32"/>
  <c r="H18831" i="32" s="1"/>
  <c r="H18832" i="32"/>
  <c r="H18833" i="32"/>
  <c r="H18834" i="32"/>
  <c r="H18835" i="32"/>
  <c r="H18836" i="32"/>
  <c r="H18837" i="32" s="1"/>
  <c r="H18838" i="32" s="1"/>
  <c r="H18839" i="32"/>
  <c r="H18840" i="32"/>
  <c r="H18841" i="32"/>
  <c r="H18842" i="32"/>
  <c r="H18843" i="32"/>
  <c r="H18844" i="32"/>
  <c r="H18845" i="32" s="1"/>
  <c r="H18846" i="32"/>
  <c r="H18847" i="32"/>
  <c r="H18848" i="32"/>
  <c r="H18849" i="32"/>
  <c r="H18850" i="32"/>
  <c r="H18851" i="32" s="1"/>
  <c r="H18852" i="32" s="1"/>
  <c r="H18853" i="32"/>
  <c r="H18854" i="32"/>
  <c r="H18855" i="32"/>
  <c r="H18856" i="32"/>
  <c r="H18857" i="32"/>
  <c r="H18858" i="32"/>
  <c r="H18859" i="32" s="1"/>
  <c r="H18860" i="32"/>
  <c r="H18861" i="32"/>
  <c r="H18862" i="32"/>
  <c r="H18863" i="32"/>
  <c r="H18864" i="32"/>
  <c r="H18865" i="32"/>
  <c r="H18866" i="32"/>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c r="H18887" i="32"/>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c r="H18915" i="32" s="1"/>
  <c r="H18916" i="32"/>
  <c r="H18917" i="32"/>
  <c r="H18918" i="32"/>
  <c r="H18919" i="32"/>
  <c r="H18920" i="32"/>
  <c r="H18921" i="32"/>
  <c r="H18922" i="32"/>
  <c r="H18923" i="32" s="1"/>
  <c r="H18924" i="32"/>
  <c r="H18925" i="32"/>
  <c r="H18926" i="32"/>
  <c r="H18927" i="32"/>
  <c r="H18928" i="32" s="1"/>
  <c r="H18929" i="32" s="1"/>
  <c r="H18930" i="32"/>
  <c r="H18931" i="32"/>
  <c r="H18932" i="32"/>
  <c r="H18933" i="32"/>
  <c r="H18934" i="32"/>
  <c r="H18935" i="32"/>
  <c r="H18936" i="32" s="1"/>
  <c r="H18937" i="32"/>
  <c r="H18938" i="32"/>
  <c r="H18939" i="32"/>
  <c r="H18940" i="32"/>
  <c r="H18941" i="32"/>
  <c r="H18942" i="32"/>
  <c r="H18943" i="32" s="1"/>
  <c r="H18944" i="32"/>
  <c r="H18945" i="32"/>
  <c r="H18946" i="32"/>
  <c r="H18947" i="32"/>
  <c r="H18948" i="32"/>
  <c r="H18949" i="32" s="1"/>
  <c r="H18950" i="32" s="1"/>
  <c r="H18951" i="32" s="1"/>
  <c r="H18952" i="32"/>
  <c r="H18953" i="32"/>
  <c r="H18954" i="32"/>
  <c r="H18955" i="32"/>
  <c r="H18956" i="32"/>
  <c r="H18957" i="32" s="1"/>
  <c r="H18958" i="32"/>
  <c r="H18959" i="32"/>
  <c r="H18960" i="32"/>
  <c r="H18961" i="32"/>
  <c r="H18962" i="32"/>
  <c r="H18963" i="32" s="1"/>
  <c r="H18964" i="32" s="1"/>
  <c r="H18965" i="32"/>
  <c r="H18966" i="32"/>
  <c r="H18967" i="32"/>
  <c r="H18968" i="32" s="1"/>
  <c r="H18969" i="32"/>
  <c r="H18970" i="32"/>
  <c r="H18971" i="32" s="1"/>
  <c r="H18972" i="32"/>
  <c r="H18973" i="32"/>
  <c r="H18974" i="32"/>
  <c r="H18975" i="32"/>
  <c r="H18976" i="32"/>
  <c r="H18977" i="32"/>
  <c r="H18978" i="32"/>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c r="H18999" i="32"/>
  <c r="H19000" i="32"/>
  <c r="H19001" i="32"/>
  <c r="H19002" i="32"/>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c r="H19027" i="32" s="1"/>
  <c r="H19028" i="32"/>
  <c r="H19029" i="32"/>
  <c r="H19030" i="32"/>
  <c r="H19031" i="32"/>
  <c r="H19032" i="32"/>
  <c r="H19033" i="32"/>
  <c r="H19034" i="32"/>
  <c r="H19035" i="32"/>
  <c r="H19036" i="32"/>
  <c r="H19037" i="32"/>
  <c r="H19038" i="32"/>
  <c r="H19039" i="32"/>
  <c r="H19040" i="32" s="1"/>
  <c r="H19041" i="32" s="1"/>
  <c r="H19042" i="32"/>
  <c r="H19043" i="32"/>
  <c r="H19044" i="32"/>
  <c r="H19045" i="32"/>
  <c r="H19046" i="32"/>
  <c r="H19047" i="32"/>
  <c r="H19048" i="32" s="1"/>
  <c r="H19049" i="32" s="1"/>
  <c r="H19050" i="32"/>
  <c r="H19051" i="32"/>
  <c r="H19052" i="32"/>
  <c r="H19053" i="32"/>
  <c r="H19054" i="32"/>
  <c r="H19055" i="32" s="1"/>
  <c r="H19056" i="32"/>
  <c r="H19057" i="32"/>
  <c r="H19058" i="32"/>
  <c r="H19059" i="32"/>
  <c r="H19060" i="32"/>
  <c r="H19061" i="32"/>
  <c r="H19062" i="32"/>
  <c r="H19063" i="32"/>
  <c r="H19064" i="32"/>
  <c r="H19065" i="32"/>
  <c r="H19066" i="32"/>
  <c r="H19067" i="32"/>
  <c r="H19068" i="32"/>
  <c r="H19069" i="32" s="1"/>
  <c r="H19070" i="32"/>
  <c r="H19071" i="32"/>
  <c r="H19072" i="32"/>
  <c r="H19073" i="32"/>
  <c r="H19074" i="32"/>
  <c r="H19075" i="32" s="1"/>
  <c r="H19076" i="32" s="1"/>
  <c r="H19077" i="32"/>
  <c r="H19078" i="32"/>
  <c r="H19079" i="32"/>
  <c r="H19080" i="32"/>
  <c r="H19081" i="32"/>
  <c r="H19082" i="32"/>
  <c r="H19083" i="32" s="1"/>
  <c r="H19084" i="32"/>
  <c r="H19085" i="32"/>
  <c r="H19086" i="32"/>
  <c r="H19087" i="32"/>
  <c r="H19088" i="32"/>
  <c r="H19089" i="32"/>
  <c r="H19090" i="32"/>
  <c r="H19091" i="32"/>
  <c r="H19092" i="32"/>
  <c r="H19093" i="32"/>
  <c r="H19094" i="32"/>
  <c r="H19095" i="32"/>
  <c r="H19096" i="32" s="1"/>
  <c r="H19097" i="32" s="1"/>
  <c r="H19098" i="32"/>
  <c r="H19099" i="32"/>
  <c r="H19100" i="32"/>
  <c r="H19101" i="32"/>
  <c r="H19102" i="32"/>
  <c r="H19103" i="32" s="1"/>
  <c r="H19104" i="32" s="1"/>
  <c r="H19105" i="32"/>
  <c r="H19106" i="32"/>
  <c r="H19107" i="32"/>
  <c r="H19108" i="32"/>
  <c r="H19109" i="32"/>
  <c r="H19110" i="32"/>
  <c r="H19111" i="32"/>
  <c r="H19112" i="32"/>
  <c r="H19113" i="32"/>
  <c r="H19114" i="32"/>
  <c r="H19115" i="32"/>
  <c r="H19116" i="32"/>
  <c r="H19117" i="32" s="1"/>
  <c r="H19118" i="32"/>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c r="H19160" i="32" s="1"/>
  <c r="H19161" i="32"/>
  <c r="H19162" i="32"/>
  <c r="H19163" i="32"/>
  <c r="H19164" i="32"/>
  <c r="H19165" i="32"/>
  <c r="H19166" i="32"/>
  <c r="H19167" i="32" s="1"/>
  <c r="H19168" i="32"/>
  <c r="H19169" i="32"/>
  <c r="H19170" i="32"/>
  <c r="H19171" i="32"/>
  <c r="H19172" i="32"/>
  <c r="H19173" i="32"/>
  <c r="H19174" i="32"/>
  <c r="H19175" i="32"/>
  <c r="H19176" i="32"/>
  <c r="H19177" i="32"/>
  <c r="H19178" i="32"/>
  <c r="H19179" i="32"/>
  <c r="H19180" i="32"/>
  <c r="H19181" i="32" s="1"/>
  <c r="H19182" i="32"/>
  <c r="H19183" i="32"/>
  <c r="H19184" i="32"/>
  <c r="H19185" i="32"/>
  <c r="H19186" i="32"/>
  <c r="H19187" i="32" s="1"/>
  <c r="H19188" i="32" s="1"/>
  <c r="H19189" i="32"/>
  <c r="H19190" i="32"/>
  <c r="H19191" i="32"/>
  <c r="H19192" i="32"/>
  <c r="H19193" i="32"/>
  <c r="H19194" i="32"/>
  <c r="H19195" i="32" s="1"/>
  <c r="H19196" i="32"/>
  <c r="H19197" i="32"/>
  <c r="H19198" i="32"/>
  <c r="H19199" i="32"/>
  <c r="H19200" i="32"/>
  <c r="H19201" i="32"/>
  <c r="H19202" i="32"/>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c r="H19223" i="32"/>
  <c r="H19224" i="32"/>
  <c r="H19225" i="32"/>
  <c r="H19226" i="32"/>
  <c r="H19227" i="32"/>
  <c r="H19228" i="32"/>
  <c r="H19229" i="32" s="1"/>
  <c r="H19230" i="32"/>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c r="H19272" i="32" s="1"/>
  <c r="H19273" i="32"/>
  <c r="H19274" i="32"/>
  <c r="H19275" i="32"/>
  <c r="H19276" i="32"/>
  <c r="H19277" i="32"/>
  <c r="H19278" i="32"/>
  <c r="H19279" i="32" s="1"/>
  <c r="H19280" i="32"/>
  <c r="H19281" i="32"/>
  <c r="H19282" i="32"/>
  <c r="H19283" i="32"/>
  <c r="H19284" i="32"/>
  <c r="H19285" i="32" s="1"/>
  <c r="H19286" i="32" s="1"/>
  <c r="H19287" i="32" s="1"/>
  <c r="H19288" i="32"/>
  <c r="H19289" i="32"/>
  <c r="H19290" i="32"/>
  <c r="H19291" i="32"/>
  <c r="H19292" i="32"/>
  <c r="H19293" i="32" s="1"/>
  <c r="H19294" i="32"/>
  <c r="H19295" i="32"/>
  <c r="H19296" i="32"/>
  <c r="H19297" i="32"/>
  <c r="H19298" i="32"/>
  <c r="H19299" i="32" s="1"/>
  <c r="H19300" i="32" s="1"/>
  <c r="H19301" i="32"/>
  <c r="H19302" i="32"/>
  <c r="H19303" i="32"/>
  <c r="H19304" i="32"/>
  <c r="H19305" i="32"/>
  <c r="H19306" i="32"/>
  <c r="H19307" i="32" s="1"/>
  <c r="H19308" i="32"/>
  <c r="H19309" i="32"/>
  <c r="H19310" i="32"/>
  <c r="H19311" i="32"/>
  <c r="H19312" i="32"/>
  <c r="H19313" i="32"/>
  <c r="H19314" i="32"/>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c r="H19335" i="32"/>
  <c r="H19336" i="32"/>
  <c r="H19337" i="32"/>
  <c r="H19338" i="32"/>
  <c r="H19339" i="32"/>
  <c r="H19340" i="32"/>
  <c r="H19341" i="32" s="1"/>
  <c r="H19342" i="32"/>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c r="H19363" i="32" s="1"/>
  <c r="H19364" i="32"/>
  <c r="H19365" i="32"/>
  <c r="H19366" i="32"/>
  <c r="H19367" i="32"/>
  <c r="H19368" i="32"/>
  <c r="H19369" i="32"/>
  <c r="H19370" i="32"/>
  <c r="H19371" i="32"/>
  <c r="H19372" i="32"/>
  <c r="H19373" i="32"/>
  <c r="H19374" i="32"/>
  <c r="H19375" i="32"/>
  <c r="H19376" i="32" s="1"/>
  <c r="H19377" i="32" s="1"/>
  <c r="H19378" i="32"/>
  <c r="H19379" i="32"/>
  <c r="H19380" i="32"/>
  <c r="H19381" i="32"/>
  <c r="H19382" i="32"/>
  <c r="H19383" i="32"/>
  <c r="H19384" i="32" s="1"/>
  <c r="H19385" i="32" s="1"/>
  <c r="H19386" i="32"/>
  <c r="H19387" i="32"/>
  <c r="H19388" i="32"/>
  <c r="H19389" i="32"/>
  <c r="H19390" i="32"/>
  <c r="H19391" i="32" s="1"/>
  <c r="H19392" i="32"/>
  <c r="H19393" i="32"/>
  <c r="H19394" i="32"/>
  <c r="H19395" i="32"/>
  <c r="H19396" i="32"/>
  <c r="H19397" i="32"/>
  <c r="H19398" i="32"/>
  <c r="H19399" i="32"/>
  <c r="H19400" i="32"/>
  <c r="H19401" i="32"/>
  <c r="H19402" i="32"/>
  <c r="H19403" i="32"/>
  <c r="H19404" i="32"/>
  <c r="H19405" i="32" s="1"/>
  <c r="H19406" i="32"/>
  <c r="H19407" i="32"/>
  <c r="H19408" i="32"/>
  <c r="H19409" i="32"/>
  <c r="H19410" i="32"/>
  <c r="H19411" i="32" s="1"/>
  <c r="H19412" i="32" s="1"/>
  <c r="H19413" i="32" s="1"/>
  <c r="H19414" i="32"/>
  <c r="H19415" i="32"/>
  <c r="H19416" i="32"/>
  <c r="H19417" i="32"/>
  <c r="H19418" i="32"/>
  <c r="H19419" i="32"/>
  <c r="H19420" i="32"/>
  <c r="H19421" i="32"/>
  <c r="H19422" i="32"/>
  <c r="H19423" i="32"/>
  <c r="H19424" i="32"/>
  <c r="H19425" i="32"/>
  <c r="H19426" i="32"/>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c r="H19447" i="32"/>
  <c r="H19448" i="32"/>
  <c r="H19449" i="32"/>
  <c r="H19450" i="32"/>
  <c r="H19451" i="32"/>
  <c r="H19452" i="32"/>
  <c r="H19453" i="32" s="1"/>
  <c r="H19454" i="32"/>
  <c r="H19455" i="32"/>
  <c r="H19456" i="32"/>
  <c r="H19457" i="32"/>
  <c r="H19458" i="32"/>
  <c r="H19459" i="32"/>
  <c r="H19460" i="32"/>
  <c r="H19461" i="32" s="1"/>
  <c r="H19462" i="32"/>
  <c r="H19463" i="32"/>
  <c r="H19464" i="32"/>
  <c r="H19465" i="32"/>
  <c r="H19466" i="32"/>
  <c r="H19467" i="32"/>
  <c r="H19468" i="32"/>
  <c r="H19469" i="32"/>
  <c r="H19470" i="32"/>
  <c r="H19471" i="32"/>
  <c r="H19472" i="32"/>
  <c r="H19473" i="32"/>
  <c r="H19474" i="32"/>
  <c r="H19475" i="32" s="1"/>
  <c r="H19476" i="32"/>
  <c r="H19477" i="32"/>
  <c r="H19478" i="32"/>
  <c r="H19479" i="32"/>
  <c r="H19480" i="32"/>
  <c r="H19481" i="32"/>
  <c r="H19482" i="32"/>
  <c r="H19483" i="32"/>
  <c r="H19484" i="32"/>
  <c r="H19485" i="32"/>
  <c r="H19486" i="32"/>
  <c r="H19487" i="32"/>
  <c r="H19488" i="32"/>
  <c r="H19489" i="32" s="1"/>
  <c r="H19490" i="32"/>
  <c r="H19491" i="32"/>
  <c r="H19492" i="32"/>
  <c r="H19493" i="32"/>
  <c r="H19494" i="32"/>
  <c r="H19495" i="32"/>
  <c r="H19496" i="32" s="1"/>
  <c r="H19497" i="32"/>
  <c r="H19498" i="32"/>
  <c r="H19499" i="32"/>
  <c r="H19500" i="32"/>
  <c r="H19501" i="32"/>
  <c r="H19502" i="32"/>
  <c r="H19503" i="32" s="1"/>
  <c r="H19504" i="32"/>
  <c r="H19505" i="32"/>
  <c r="H19506" i="32"/>
  <c r="H19507" i="32"/>
  <c r="H19508" i="32"/>
  <c r="H19509" i="32"/>
  <c r="H19510" i="32"/>
  <c r="H19511" i="32"/>
  <c r="H19512" i="32"/>
  <c r="H19513" i="32"/>
  <c r="H19514" i="32"/>
  <c r="H19515" i="32"/>
  <c r="H19516" i="32"/>
  <c r="H19517" i="32" s="1"/>
  <c r="H19518" i="32"/>
  <c r="H19519" i="32"/>
  <c r="H19520" i="32"/>
  <c r="H19521" i="32"/>
  <c r="H19522" i="32"/>
  <c r="H19523" i="32" s="1"/>
  <c r="H19524" i="32" s="1"/>
  <c r="H19525" i="32"/>
  <c r="H19526" i="32"/>
  <c r="H19527" i="32"/>
  <c r="H19528" i="32"/>
  <c r="H19529" i="32"/>
  <c r="H19530" i="32"/>
  <c r="H19531" i="32"/>
  <c r="H19532" i="32"/>
  <c r="H19533" i="32"/>
  <c r="H19534" i="32"/>
  <c r="H19535" i="32"/>
  <c r="H19536" i="32"/>
  <c r="H19537" i="32" s="1"/>
  <c r="H19538" i="32" s="1"/>
  <c r="H19539" i="32"/>
  <c r="H19540" i="32"/>
  <c r="H19541" i="32"/>
  <c r="H19542" i="32"/>
  <c r="H19543" i="32"/>
  <c r="H19544" i="32" s="1"/>
  <c r="H19545" i="32" s="1"/>
  <c r="H19546" i="32"/>
  <c r="H19547" i="32"/>
  <c r="H19548" i="32"/>
  <c r="H19549" i="32"/>
  <c r="H19550" i="32"/>
  <c r="H19551" i="32" s="1"/>
  <c r="H19552" i="32" s="1"/>
  <c r="H19553" i="32"/>
  <c r="H19554" i="32"/>
  <c r="H19555" i="32"/>
  <c r="H19556" i="32"/>
  <c r="H19557" i="32"/>
  <c r="H19558" i="32"/>
  <c r="H19559" i="32"/>
  <c r="H19560" i="32"/>
  <c r="H19561" i="32"/>
  <c r="H19562" i="32"/>
  <c r="H19563" i="32"/>
  <c r="H19564" i="32"/>
  <c r="H19565" i="32" s="1"/>
  <c r="H19566" i="32" s="1"/>
  <c r="H19567" i="32"/>
  <c r="H19568" i="32"/>
  <c r="H19569" i="32"/>
  <c r="H19570" i="32"/>
  <c r="H19571" i="32"/>
  <c r="H19572" i="32"/>
  <c r="H19573" i="32" s="1"/>
  <c r="H19574" i="32"/>
  <c r="H19575" i="32"/>
  <c r="H19576" i="32"/>
  <c r="H19577" i="32"/>
  <c r="H19578" i="32"/>
  <c r="H19579" i="32" s="1"/>
  <c r="H19580" i="32" s="1"/>
  <c r="H19581" i="32"/>
  <c r="H19582" i="32"/>
  <c r="H19583" i="32"/>
  <c r="H19584" i="32"/>
  <c r="H19585" i="32"/>
  <c r="H19586" i="32"/>
  <c r="H19587" i="32" s="1"/>
  <c r="H19588" i="32"/>
  <c r="H19589" i="32"/>
  <c r="H19590" i="32"/>
  <c r="H19591" i="32"/>
  <c r="H19592" i="32"/>
  <c r="H19593" i="32" s="1"/>
  <c r="H19594" i="32" s="1"/>
  <c r="H19595" i="32"/>
  <c r="H19596" i="32"/>
  <c r="H19597" i="32"/>
  <c r="H19598" i="32"/>
  <c r="H19599" i="32"/>
  <c r="H19600" i="32"/>
  <c r="H19601" i="32" s="1"/>
  <c r="H19602" i="32"/>
  <c r="H19603" i="32"/>
  <c r="H19604" i="32"/>
  <c r="H19605" i="32"/>
  <c r="H19606" i="32"/>
  <c r="H19607" i="32"/>
  <c r="H19608" i="32" s="1"/>
  <c r="H19609" i="32"/>
  <c r="H19610" i="32"/>
  <c r="H19611" i="32"/>
  <c r="H19612" i="32"/>
  <c r="H19613" i="32"/>
  <c r="H19614" i="32"/>
  <c r="H19615" i="32" s="1"/>
  <c r="H19616" i="32" s="1"/>
  <c r="H19617" i="32"/>
  <c r="H19618" i="32"/>
  <c r="H19619" i="32"/>
  <c r="H19620" i="32"/>
  <c r="H19621" i="32"/>
  <c r="H19622" i="32"/>
  <c r="H19623" i="32"/>
  <c r="H19624" i="32"/>
  <c r="H19625" i="32"/>
  <c r="H19626" i="32"/>
  <c r="H19627" i="32"/>
  <c r="H19628" i="32"/>
  <c r="H19629" i="32" s="1"/>
  <c r="H19630" i="32"/>
  <c r="H19631" i="32"/>
  <c r="H19632" i="32"/>
  <c r="H19633" i="32"/>
  <c r="H19634" i="32"/>
  <c r="H19635" i="32" s="1"/>
  <c r="H19636" i="32" s="1"/>
  <c r="H19637" i="32"/>
  <c r="H19638" i="32"/>
  <c r="H19639" i="32"/>
  <c r="H19640" i="32"/>
  <c r="H19641" i="32"/>
  <c r="H19642" i="32"/>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c r="H19671" i="32"/>
  <c r="H19672" i="32"/>
  <c r="H19673" i="32"/>
  <c r="H19674" i="32"/>
  <c r="H19675" i="32"/>
  <c r="H19676" i="32"/>
  <c r="H19677" i="32" s="1"/>
  <c r="H19678" i="32"/>
  <c r="H19679" i="32"/>
  <c r="H19680" i="32"/>
  <c r="H19681" i="32" s="1"/>
  <c r="H19682" i="32"/>
  <c r="H19683" i="32"/>
  <c r="H19684" i="32"/>
  <c r="H19685" i="32" s="1"/>
  <c r="H19686" i="32"/>
  <c r="H19687" i="32"/>
  <c r="H19688" i="32"/>
  <c r="H19689" i="32"/>
  <c r="H19690" i="32"/>
  <c r="H19691" i="32" s="1"/>
  <c r="H19692" i="32" s="1"/>
  <c r="H19693" i="32"/>
  <c r="H19694" i="32"/>
  <c r="H19695" i="32"/>
  <c r="H19696" i="32"/>
  <c r="H19697" i="32"/>
  <c r="H19698" i="32"/>
  <c r="H19699" i="32" s="1"/>
  <c r="H19700" i="32"/>
  <c r="H19701" i="32"/>
  <c r="H19702" i="32"/>
  <c r="H19703" i="32"/>
  <c r="H19704" i="32"/>
  <c r="H19705" i="32" s="1"/>
  <c r="H19706" i="32" s="1"/>
  <c r="H19707" i="32"/>
  <c r="H19708" i="32"/>
  <c r="H19709" i="32"/>
  <c r="H19710" i="32"/>
  <c r="H19711" i="32"/>
  <c r="H19712" i="32"/>
  <c r="H19713" i="32" s="1"/>
  <c r="H19714" i="32"/>
  <c r="H19715" i="32"/>
  <c r="H19716" i="32"/>
  <c r="H19717" i="32"/>
  <c r="H19718" i="32"/>
  <c r="H19719" i="32"/>
  <c r="H19720" i="32" s="1"/>
  <c r="H19721" i="32"/>
  <c r="H19722" i="32"/>
  <c r="H19723" i="32"/>
  <c r="H19724" i="32"/>
  <c r="H19725" i="32" s="1"/>
  <c r="H19726" i="32" s="1"/>
  <c r="H19727" i="32" s="1"/>
  <c r="H19728" i="32"/>
  <c r="H19729" i="32"/>
  <c r="H19730" i="32"/>
  <c r="H19731" i="32"/>
  <c r="H19732" i="32"/>
  <c r="H19733" i="32" s="1"/>
  <c r="H19734" i="32" s="1"/>
  <c r="H19735" i="32"/>
  <c r="H19736" i="32"/>
  <c r="H19737" i="32"/>
  <c r="H19738" i="32"/>
  <c r="H19739" i="32"/>
  <c r="H19740" i="32"/>
  <c r="H19741" i="32" s="1"/>
  <c r="H19742" i="32"/>
  <c r="H19743" i="32"/>
  <c r="H19744" i="32"/>
  <c r="H19745" i="32"/>
  <c r="H19746" i="32"/>
  <c r="H19747" i="32" s="1"/>
  <c r="H19748" i="32" s="1"/>
  <c r="H19749" i="32" s="1"/>
  <c r="H19750" i="32"/>
  <c r="H19751" i="32"/>
  <c r="H19752" i="32"/>
  <c r="H19753" i="32"/>
  <c r="H19754" i="32"/>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c r="H19783" i="32"/>
  <c r="H19784" i="32"/>
  <c r="H19785" i="32"/>
  <c r="H19786" i="32"/>
  <c r="H19787" i="32"/>
  <c r="H19788" i="32"/>
  <c r="H19789" i="32" s="1"/>
  <c r="H19790" i="32" s="1"/>
  <c r="H19791" i="32"/>
  <c r="H19792" i="32"/>
  <c r="H19793" i="32"/>
  <c r="H19794" i="32"/>
  <c r="H19795" i="32"/>
  <c r="H19796" i="32"/>
  <c r="H19797" i="32" s="1"/>
  <c r="H19798" i="32"/>
  <c r="H19799" i="32"/>
  <c r="H19800" i="32"/>
  <c r="H19801" i="32"/>
  <c r="H19802" i="32"/>
  <c r="H19803" i="32" s="1"/>
  <c r="H19804" i="32" s="1"/>
  <c r="H19805" i="32"/>
  <c r="H19806" i="32"/>
  <c r="H19807" i="32"/>
  <c r="H19808" i="32"/>
  <c r="H19809" i="32"/>
  <c r="H19810" i="32"/>
  <c r="H19811" i="32" s="1"/>
  <c r="H19812" i="32"/>
  <c r="H19813" i="32"/>
  <c r="H19814" i="32"/>
  <c r="H19815" i="32"/>
  <c r="H19816" i="32" s="1"/>
  <c r="H19817" i="32" s="1"/>
  <c r="H19818" i="32" s="1"/>
  <c r="H19819" i="32"/>
  <c r="H19820" i="32"/>
  <c r="H19821" i="32"/>
  <c r="H19822" i="32"/>
  <c r="H19823" i="32"/>
  <c r="H19824" i="32"/>
  <c r="H19825" i="32" s="1"/>
  <c r="H19826" i="32"/>
  <c r="H19827" i="32"/>
  <c r="H19828" i="32"/>
  <c r="H19829" i="32"/>
  <c r="H19830" i="32"/>
  <c r="H19831" i="32"/>
  <c r="H19832" i="32" s="1"/>
  <c r="H19833" i="32"/>
  <c r="H19834" i="32"/>
  <c r="H19835" i="32"/>
  <c r="H19836" i="32"/>
  <c r="H19837" i="32"/>
  <c r="H19838" i="32"/>
  <c r="H19839" i="32" s="1"/>
  <c r="H19840" i="32"/>
  <c r="H19841" i="32"/>
  <c r="H19842" i="32"/>
  <c r="H19843" i="32"/>
  <c r="H19844" i="32"/>
  <c r="H19845" i="32" s="1"/>
  <c r="H19846" i="32" s="1"/>
  <c r="H19847" i="32"/>
  <c r="H19848" i="32"/>
  <c r="H19849" i="32"/>
  <c r="H19850" i="32"/>
  <c r="H19851" i="32"/>
  <c r="H19852" i="32"/>
  <c r="H19853" i="32" s="1"/>
  <c r="H19854" i="32"/>
  <c r="H19855" i="32"/>
  <c r="H19856" i="32"/>
  <c r="H19857" i="32"/>
  <c r="H19858" i="32"/>
  <c r="H19859" i="32" s="1"/>
  <c r="H19860" i="32" s="1"/>
  <c r="H19861" i="32"/>
  <c r="H19862" i="32"/>
  <c r="H19863" i="32"/>
  <c r="H19864" i="32"/>
  <c r="H19865" i="32"/>
  <c r="H19866" i="32"/>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c r="H19895" i="32"/>
  <c r="H19896" i="32"/>
  <c r="H19897" i="32"/>
  <c r="H19898" i="32"/>
  <c r="H19899" i="32"/>
  <c r="H19900" i="32"/>
  <c r="H19901" i="32" s="1"/>
  <c r="H19902" i="32" s="1"/>
  <c r="H19903" i="32"/>
  <c r="H19904" i="32"/>
  <c r="H19905" i="32"/>
  <c r="H19906" i="32"/>
  <c r="H19907" i="32"/>
  <c r="H19908" i="32"/>
  <c r="H19909" i="32" s="1"/>
  <c r="H19910" i="32"/>
  <c r="H19911" i="32"/>
  <c r="H19912" i="32"/>
  <c r="H19913" i="32"/>
  <c r="H19914" i="32"/>
  <c r="H19915" i="32" s="1"/>
  <c r="H19916" i="32" s="1"/>
  <c r="H19917" i="32" s="1"/>
  <c r="H19918" i="32"/>
  <c r="H19919" i="32"/>
  <c r="H19920" i="32"/>
  <c r="H19921" i="32"/>
  <c r="H19922" i="32"/>
  <c r="H19923" i="32" s="1"/>
  <c r="H19924" i="32"/>
  <c r="H19925" i="32"/>
  <c r="H19926" i="32"/>
  <c r="H19927" i="32"/>
  <c r="H19928" i="32"/>
  <c r="H19929" i="32" s="1"/>
  <c r="H19930" i="32" s="1"/>
  <c r="H19931" i="32"/>
  <c r="H19932" i="32"/>
  <c r="H19933" i="32"/>
  <c r="H19934" i="32"/>
  <c r="H19935" i="32"/>
  <c r="H19936" i="32"/>
  <c r="H19937" i="32" s="1"/>
  <c r="H19938" i="32"/>
  <c r="H19939" i="32"/>
  <c r="H19940" i="32"/>
  <c r="H19941" i="32"/>
  <c r="H19942" i="32"/>
  <c r="H19943" i="32"/>
  <c r="H19944" i="32" s="1"/>
  <c r="H19945" i="32"/>
  <c r="H19946" i="32"/>
  <c r="H19947" i="32"/>
  <c r="H19948" i="32"/>
  <c r="H19949" i="32"/>
  <c r="H19950" i="32"/>
  <c r="H19951" i="32" s="1"/>
  <c r="H19952" i="32"/>
  <c r="H19953" i="32"/>
  <c r="H19954" i="32"/>
  <c r="H19955" i="32"/>
  <c r="H19956" i="32"/>
  <c r="H19957" i="32" s="1"/>
  <c r="H19958" i="32" s="1"/>
  <c r="H19959" i="32"/>
  <c r="H19960" i="32"/>
  <c r="H19961" i="32"/>
  <c r="H19962" i="32"/>
  <c r="H19963" i="32"/>
  <c r="H19964" i="32"/>
  <c r="H19965" i="32" s="1"/>
  <c r="H19966" i="32"/>
  <c r="H19967" i="32"/>
  <c r="H19968" i="32"/>
  <c r="H19969" i="32"/>
  <c r="H19970" i="32"/>
  <c r="H19971" i="32" s="1"/>
  <c r="H19972" i="32" s="1"/>
  <c r="H19973" i="32"/>
  <c r="H19974" i="32"/>
  <c r="H19975" i="32"/>
  <c r="H19976" i="32"/>
  <c r="H19977" i="32"/>
  <c r="H19978" i="32"/>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c r="H20007" i="32"/>
  <c r="H20008" i="32"/>
  <c r="H20009" i="32"/>
  <c r="H20010" i="32"/>
  <c r="H20011" i="32"/>
  <c r="H20012" i="32"/>
  <c r="H20013" i="32" s="1"/>
  <c r="H20014" i="32" s="1"/>
  <c r="H20015" i="32" s="1"/>
  <c r="H20016" i="32"/>
  <c r="H20017" i="32"/>
  <c r="H20018" i="32"/>
  <c r="H20019" i="32"/>
  <c r="H20020" i="32"/>
  <c r="H20021" i="32" s="1"/>
  <c r="H20022" i="32"/>
  <c r="H20023" i="32"/>
  <c r="H20024" i="32"/>
  <c r="H20025" i="32"/>
  <c r="H20026" i="32"/>
  <c r="H20027" i="32" s="1"/>
  <c r="H20028" i="32" s="1"/>
  <c r="H20029" i="32"/>
  <c r="H20030" i="32"/>
  <c r="H20031" i="32"/>
  <c r="H20032" i="32"/>
  <c r="H20033" i="32"/>
  <c r="H20034" i="32"/>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c r="H20056" i="32" s="1"/>
  <c r="H20057" i="32"/>
  <c r="H20058" i="32"/>
  <c r="H20059" i="32"/>
  <c r="H20060" i="32"/>
  <c r="H20061" i="32"/>
  <c r="H20062" i="32"/>
  <c r="H20063" i="32" s="1"/>
  <c r="H20064" i="32"/>
  <c r="H20065" i="32"/>
  <c r="H20066" i="32"/>
  <c r="H20067" i="32"/>
  <c r="H20068" i="32"/>
  <c r="H20069" i="32" s="1"/>
  <c r="H20070" i="32" s="1"/>
  <c r="H20071" i="32"/>
  <c r="H20072" i="32"/>
  <c r="H20073" i="32"/>
  <c r="H20074" i="32"/>
  <c r="H20075" i="32"/>
  <c r="H20076" i="32"/>
  <c r="H20077" i="32" s="1"/>
  <c r="H20078" i="32"/>
  <c r="H20079" i="32"/>
  <c r="H20080" i="32"/>
  <c r="H20081" i="32"/>
  <c r="H20082" i="32"/>
  <c r="H20083" i="32" s="1"/>
  <c r="H20084" i="32" s="1"/>
  <c r="H20085" i="32"/>
  <c r="H20086" i="32"/>
  <c r="H20087" i="32"/>
  <c r="H20088" i="32"/>
  <c r="H20089" i="32"/>
  <c r="H20090" i="32"/>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c r="H20119" i="32"/>
  <c r="H20120" i="32"/>
  <c r="H20121" i="32"/>
  <c r="H20122" i="32"/>
  <c r="H20123" i="32"/>
  <c r="H20124" i="32"/>
  <c r="H20125" i="32" s="1"/>
  <c r="H20126" i="32" s="1"/>
  <c r="H20127" i="32"/>
  <c r="H20128" i="32"/>
  <c r="H20129" i="32"/>
  <c r="H20130" i="32"/>
  <c r="H20131" i="32"/>
  <c r="H20132" i="32"/>
  <c r="H20133" i="32" s="1"/>
  <c r="H20134" i="32"/>
  <c r="H20135" i="32"/>
  <c r="H20136" i="32"/>
  <c r="H20137" i="32"/>
  <c r="H20138" i="32"/>
  <c r="H20139" i="32" s="1"/>
  <c r="H20140" i="32" s="1"/>
  <c r="H20141" i="32"/>
  <c r="H20142" i="32"/>
  <c r="H20143" i="32"/>
  <c r="H20144" i="32"/>
  <c r="H20145" i="32"/>
  <c r="H20146" i="32"/>
  <c r="H20147" i="32" s="1"/>
  <c r="H20148" i="32" s="1"/>
  <c r="H20149" i="32"/>
  <c r="H20150" i="32"/>
  <c r="H20151" i="32"/>
  <c r="H20152" i="32"/>
  <c r="H20153" i="32" s="1"/>
  <c r="H20154" i="32" s="1"/>
  <c r="H20155" i="32"/>
  <c r="H20156" i="32"/>
  <c r="H20157" i="32"/>
  <c r="H20158" i="32"/>
  <c r="H20159" i="32"/>
  <c r="H20160" i="32"/>
  <c r="H20161" i="32" s="1"/>
  <c r="H20162" i="32"/>
  <c r="H20163" i="32"/>
  <c r="H20164" i="32"/>
  <c r="H20165" i="32"/>
  <c r="H20166" i="32"/>
  <c r="H20167" i="32"/>
  <c r="H20168" i="32" s="1"/>
  <c r="H20169" i="32"/>
  <c r="H20170" i="32"/>
  <c r="H20171" i="32"/>
  <c r="H20172" i="32"/>
  <c r="H20173" i="32"/>
  <c r="H20174" i="32"/>
  <c r="H20175" i="32" s="1"/>
  <c r="H20176" i="32"/>
  <c r="H20177" i="32"/>
  <c r="H20178" i="32"/>
  <c r="H20179" i="32"/>
  <c r="H20180" i="32"/>
  <c r="H20181" i="32"/>
  <c r="H20182" i="32"/>
  <c r="H20183" i="32"/>
  <c r="H20184" i="32"/>
  <c r="H20185" i="32"/>
  <c r="H20186" i="32"/>
  <c r="H20187" i="32"/>
  <c r="H20188" i="32"/>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c r="H20231" i="32"/>
  <c r="H20232" i="32"/>
  <c r="H20233" i="32"/>
  <c r="H20234" i="32"/>
  <c r="H20235" i="32"/>
  <c r="H20236" i="32"/>
  <c r="H20237" i="32" s="1"/>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s="1"/>
  <c r="H20260" i="32"/>
  <c r="H20261" i="32"/>
  <c r="H20262" i="32"/>
  <c r="H20263" i="32"/>
  <c r="H20264" i="32"/>
  <c r="H20265" i="32" s="1"/>
  <c r="H20266" i="32" s="1"/>
  <c r="H20267" i="32"/>
  <c r="H20268" i="32"/>
  <c r="H20269" i="32"/>
  <c r="H20270" i="32"/>
  <c r="H20271" i="32"/>
  <c r="H20272" i="32"/>
  <c r="H20273" i="32" s="1"/>
  <c r="H20274" i="32"/>
  <c r="H20275" i="32"/>
  <c r="H20276" i="32"/>
  <c r="H20277" i="32"/>
  <c r="H20278" i="32"/>
  <c r="H20279" i="32"/>
  <c r="H20280" i="32" s="1"/>
  <c r="H20281" i="32"/>
  <c r="H20282" i="32"/>
  <c r="H20283" i="32"/>
  <c r="H20284" i="32"/>
  <c r="H20285" i="32"/>
  <c r="H20286" i="32"/>
  <c r="H20287" i="32" s="1"/>
  <c r="H20288" i="32"/>
  <c r="H20289" i="32"/>
  <c r="H20290" i="32"/>
  <c r="H20291" i="32"/>
  <c r="H20292" i="32"/>
  <c r="H20293" i="32"/>
  <c r="H20294" i="32"/>
  <c r="H20295" i="32"/>
  <c r="H20296" i="32"/>
  <c r="H20297" i="32"/>
  <c r="H20298" i="32"/>
  <c r="H20299" i="32"/>
  <c r="H20300" i="32"/>
  <c r="H20301" i="32" s="1"/>
  <c r="H20302" i="32"/>
  <c r="H20303" i="32"/>
  <c r="H20304" i="32"/>
  <c r="H20305" i="32"/>
  <c r="H20306" i="32"/>
  <c r="H20307" i="32" s="1"/>
  <c r="H20308" i="32" s="1"/>
  <c r="H20309" i="32"/>
  <c r="H20310" i="32"/>
  <c r="H20311" i="32"/>
  <c r="H20312" i="32"/>
  <c r="H20313" i="32"/>
  <c r="H20314" i="32"/>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c r="H20343" i="32"/>
  <c r="H20344" i="32" s="1"/>
  <c r="H20345" i="32"/>
  <c r="H20346" i="32"/>
  <c r="H20347" i="32"/>
  <c r="H20348" i="32"/>
  <c r="H20349" i="32" s="1"/>
  <c r="H20350" i="32" s="1"/>
  <c r="H20351" i="32"/>
  <c r="H20352" i="32"/>
  <c r="H20353" i="32"/>
  <c r="H20354" i="32"/>
  <c r="H20355" i="32"/>
  <c r="H20356" i="32"/>
  <c r="H20357" i="32" s="1"/>
  <c r="H20358" i="32"/>
  <c r="H20359" i="32"/>
  <c r="H20360" i="32"/>
  <c r="H20361" i="32"/>
  <c r="H20362" i="32"/>
  <c r="H20363" i="32" s="1"/>
  <c r="H20364" i="32" s="1"/>
  <c r="H20365" i="32"/>
  <c r="H20366" i="32"/>
  <c r="H20367" i="32"/>
  <c r="H20368" i="32"/>
  <c r="H20369" i="32"/>
  <c r="H20370" i="32"/>
  <c r="H20371" i="32" s="1"/>
  <c r="H20372" i="32"/>
  <c r="H20373" i="32"/>
  <c r="H20374" i="32"/>
  <c r="H20375" i="32"/>
  <c r="H20376" i="32"/>
  <c r="H20377" i="32" s="1"/>
  <c r="H20378" i="32" s="1"/>
  <c r="H20379" i="32" s="1"/>
  <c r="H20380" i="32"/>
  <c r="H20381" i="32"/>
  <c r="H20382" i="32"/>
  <c r="H20383" i="32"/>
  <c r="H20384" i="32"/>
  <c r="H20385" i="32" s="1"/>
  <c r="H20386" i="32"/>
  <c r="H20387" i="32"/>
  <c r="H20388" i="32"/>
  <c r="H20389" i="32"/>
  <c r="H20390" i="32"/>
  <c r="H20391" i="32"/>
  <c r="H20392" i="32" s="1"/>
  <c r="H20393" i="32"/>
  <c r="H20394" i="32"/>
  <c r="H20395" i="32"/>
  <c r="H20396" i="32"/>
  <c r="H20397" i="32"/>
  <c r="H20398" i="32"/>
  <c r="H20399" i="32" s="1"/>
  <c r="H20400" i="32"/>
  <c r="H20401" i="32"/>
  <c r="H20402" i="32"/>
  <c r="H20403" i="32"/>
  <c r="H20404" i="32"/>
  <c r="H20405" i="32" s="1"/>
  <c r="H20406" i="32" s="1"/>
  <c r="H20407" i="32"/>
  <c r="H20408" i="32"/>
  <c r="H20409" i="32"/>
  <c r="H20410" i="32"/>
  <c r="H20411" i="32"/>
  <c r="H20412" i="32"/>
  <c r="H20413" i="32" s="1"/>
  <c r="H20414" i="32"/>
  <c r="H20415" i="32"/>
  <c r="H20416" i="32"/>
  <c r="H20417" i="32"/>
  <c r="H20418" i="32"/>
  <c r="H20419" i="32" s="1"/>
  <c r="H20420" i="32" s="1"/>
  <c r="H20421" i="32"/>
  <c r="H20422" i="32"/>
  <c r="H20423" i="32"/>
  <c r="H20424" i="32" s="1"/>
  <c r="H20425" i="32"/>
  <c r="H20426" i="32"/>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c r="H20455" i="32"/>
  <c r="H20456" i="32" s="1"/>
  <c r="H20457" i="32"/>
  <c r="H20458" i="32"/>
  <c r="H20459" i="32"/>
  <c r="H20460" i="32"/>
  <c r="H20461" i="32" s="1"/>
  <c r="H20462" i="32"/>
  <c r="H20463" i="32" s="1"/>
  <c r="H20464" i="32"/>
  <c r="H20465" i="32"/>
  <c r="H20466" i="32"/>
  <c r="H20467" i="32"/>
  <c r="H20468" i="32"/>
  <c r="H20469" i="32"/>
  <c r="H20470" i="32"/>
  <c r="H20471" i="32"/>
  <c r="H20472" i="32"/>
  <c r="H20473" i="32"/>
  <c r="H20474" i="32"/>
  <c r="H20475" i="32" s="1"/>
  <c r="H20476" i="32" s="1"/>
  <c r="H20477" i="32" s="1"/>
  <c r="H20478" i="32"/>
  <c r="H20479" i="32"/>
  <c r="H20480" i="32"/>
  <c r="H20481" i="32"/>
  <c r="H20482" i="32"/>
  <c r="H20483" i="32" s="1"/>
  <c r="H20484" i="32"/>
  <c r="H20485" i="32"/>
  <c r="H20486" i="32"/>
  <c r="H20487" i="32"/>
  <c r="H20488" i="32"/>
  <c r="H20489" i="32" s="1"/>
  <c r="H20490" i="32" s="1"/>
  <c r="H20491" i="32"/>
  <c r="H20492" i="32"/>
  <c r="H20493" i="32"/>
  <c r="H20494" i="32"/>
  <c r="H20495" i="32"/>
  <c r="H20496" i="32"/>
  <c r="H20497" i="32" s="1"/>
  <c r="H20498" i="32"/>
  <c r="H20499" i="32"/>
  <c r="H20500" i="32"/>
  <c r="H20501" i="32"/>
  <c r="H20502" i="32"/>
  <c r="H20503" i="32"/>
  <c r="H20504" i="32" s="1"/>
  <c r="H20505" i="32"/>
  <c r="H20506" i="32"/>
  <c r="H20507" i="32"/>
  <c r="H20508" i="32"/>
  <c r="H20509" i="32"/>
  <c r="H20510" i="32"/>
  <c r="H20511" i="32" s="1"/>
  <c r="H20512" i="32" s="1"/>
  <c r="H20513" i="32"/>
  <c r="H20514" i="32"/>
  <c r="H20515" i="32"/>
  <c r="H20516" i="32"/>
  <c r="H20517" i="32"/>
  <c r="H20518" i="32"/>
  <c r="H20519" i="32"/>
  <c r="H20520" i="32"/>
  <c r="H20521" i="32"/>
  <c r="H20522" i="32"/>
  <c r="H20523" i="32"/>
  <c r="H20524" i="32"/>
  <c r="H20525" i="32" s="1"/>
  <c r="H20526" i="32"/>
  <c r="H20527" i="32"/>
  <c r="H20528" i="32"/>
  <c r="H20529" i="32"/>
  <c r="H20530" i="32"/>
  <c r="H20531" i="32" s="1"/>
  <c r="H20532" i="32" s="1"/>
  <c r="H20533" i="32"/>
  <c r="H20534" i="32"/>
  <c r="H20535" i="32"/>
  <c r="H20536" i="32"/>
  <c r="H20537" i="32"/>
  <c r="H20538" i="32"/>
  <c r="H20539" i="32" s="1"/>
  <c r="H20540" i="32"/>
  <c r="H20541" i="32"/>
  <c r="H20542" i="32"/>
  <c r="H20543" i="32"/>
  <c r="H20544" i="32"/>
  <c r="H20545" i="32" s="1"/>
  <c r="H20546" i="32" s="1"/>
  <c r="H20547" i="32"/>
  <c r="H20548" i="32"/>
  <c r="H20549" i="32"/>
  <c r="H20550" i="32"/>
  <c r="H20551" i="32"/>
  <c r="H20552" i="32" s="1"/>
  <c r="H20553" i="32" s="1"/>
  <c r="H20554" i="32"/>
  <c r="H20555" i="32"/>
  <c r="H20556" i="32"/>
  <c r="H20557" i="32"/>
  <c r="H20558" i="32"/>
  <c r="H20559" i="32" s="1"/>
  <c r="H20560" i="32" s="1"/>
  <c r="H20561" i="32"/>
  <c r="H20562" i="32"/>
  <c r="H20563" i="32"/>
  <c r="H20564" i="32"/>
  <c r="H20565" i="32"/>
  <c r="H20566" i="32"/>
  <c r="H20567" i="32"/>
  <c r="H20568" i="32"/>
  <c r="H20569" i="32"/>
  <c r="H20570" i="32"/>
  <c r="H20571" i="32"/>
  <c r="H20572" i="32"/>
  <c r="H20573" i="32" s="1"/>
  <c r="H20574" i="32" s="1"/>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s="1"/>
  <c r="H20596" i="32"/>
  <c r="H20597" i="32"/>
  <c r="H20598" i="32"/>
  <c r="H20599" i="32"/>
  <c r="H20600" i="32"/>
  <c r="H20601" i="32" s="1"/>
  <c r="H20602" i="32" s="1"/>
  <c r="H20603" i="32"/>
  <c r="H20604" i="32"/>
  <c r="H20605" i="32"/>
  <c r="H20606" i="32"/>
  <c r="H20607" i="32"/>
  <c r="H20608" i="32"/>
  <c r="H20609" i="32" s="1"/>
  <c r="H20610" i="32" s="1"/>
  <c r="H20611" i="32"/>
  <c r="H20612" i="32"/>
  <c r="H20613" i="32"/>
  <c r="H20614" i="32"/>
  <c r="H20615" i="32"/>
  <c r="H20616" i="32" s="1"/>
  <c r="H20617" i="32"/>
  <c r="H20618" i="32"/>
  <c r="H20619" i="32"/>
  <c r="H20620" i="32"/>
  <c r="H20621" i="32"/>
  <c r="H20622" i="32"/>
  <c r="H20623" i="32" s="1"/>
  <c r="H20624" i="32"/>
  <c r="H20625" i="32"/>
  <c r="H20626" i="32"/>
  <c r="H20627" i="32"/>
  <c r="H20628" i="32"/>
  <c r="H20629" i="32"/>
  <c r="H20630" i="32"/>
  <c r="H20631" i="32"/>
  <c r="H20632" i="32"/>
  <c r="H20633" i="32"/>
  <c r="H20634" i="32"/>
  <c r="H20635" i="32"/>
  <c r="H20636" i="32"/>
  <c r="H20637" i="32" s="1"/>
  <c r="H20638" i="32"/>
  <c r="H20639" i="32"/>
  <c r="H20640" i="32"/>
  <c r="H20641" i="32"/>
  <c r="H20642" i="32"/>
  <c r="H20643" i="32" s="1"/>
  <c r="H20644" i="32" s="1"/>
  <c r="H20645" i="32"/>
  <c r="H20646" i="32"/>
  <c r="H20647" i="32"/>
  <c r="H20648" i="32"/>
  <c r="H20649" i="32"/>
  <c r="H20650" i="32"/>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c r="H20679" i="32"/>
  <c r="H20680" i="32"/>
  <c r="H20681" i="32"/>
  <c r="H20682" i="32"/>
  <c r="H20683" i="32"/>
  <c r="H20684" i="32"/>
  <c r="H20685" i="32" s="1"/>
  <c r="H20686" i="32"/>
  <c r="H20687" i="32"/>
  <c r="H20688" i="32"/>
  <c r="H20689" i="32"/>
  <c r="H20690" i="32"/>
  <c r="H20691" i="32"/>
  <c r="H20692" i="32"/>
  <c r="H20693" i="32" s="1"/>
  <c r="H20694" i="32"/>
  <c r="H20695" i="32"/>
  <c r="H20696" i="32"/>
  <c r="H20697" i="32"/>
  <c r="H20698" i="32"/>
  <c r="H20699" i="32" s="1"/>
  <c r="H20700" i="32" s="1"/>
  <c r="H20701" i="32"/>
  <c r="H20702" i="32"/>
  <c r="H20703" i="32"/>
  <c r="H20704" i="32"/>
  <c r="H20705" i="32"/>
  <c r="H20706" i="32"/>
  <c r="H20707" i="32" s="1"/>
  <c r="H20708" i="32" s="1"/>
  <c r="H20709" i="32"/>
  <c r="H20710" i="32"/>
  <c r="H20711" i="32"/>
  <c r="H20712" i="32"/>
  <c r="H20713" i="32" s="1"/>
  <c r="H20714" i="32" s="1"/>
  <c r="H20715" i="32"/>
  <c r="H20716" i="32"/>
  <c r="H20717" i="32"/>
  <c r="H20718" i="32"/>
  <c r="H20719" i="32"/>
  <c r="H20720" i="32"/>
  <c r="H20721" i="32" s="1"/>
  <c r="H20722" i="32"/>
  <c r="H20723" i="32"/>
  <c r="H20724" i="32"/>
  <c r="H20725" i="32"/>
  <c r="H20726" i="32"/>
  <c r="H20727" i="32"/>
  <c r="H20728" i="32" s="1"/>
  <c r="H20729" i="32"/>
  <c r="H20730" i="32"/>
  <c r="H20731" i="32"/>
  <c r="H20732" i="32"/>
  <c r="H20733" i="32"/>
  <c r="H20734" i="32"/>
  <c r="H20735" i="32" s="1"/>
  <c r="H20736" i="32"/>
  <c r="H20737" i="32"/>
  <c r="H20738" i="32"/>
  <c r="H20739" i="32"/>
  <c r="H20740" i="32"/>
  <c r="H20741" i="32"/>
  <c r="H20742" i="32"/>
  <c r="H20743" i="32"/>
  <c r="H20744" i="32"/>
  <c r="H20745" i="32"/>
  <c r="H20746" i="32"/>
  <c r="H20747" i="32"/>
  <c r="H20748" i="32"/>
  <c r="H20749" i="32" s="1"/>
  <c r="H20750" i="32"/>
  <c r="H20751" i="32"/>
  <c r="H20752" i="32"/>
  <c r="H20753" i="32"/>
  <c r="H20754" i="32"/>
  <c r="H20755" i="32" s="1"/>
  <c r="H20756" i="32" s="1"/>
  <c r="H20757" i="32"/>
  <c r="H20758" i="32"/>
  <c r="H20759" i="32"/>
  <c r="H20760" i="32"/>
  <c r="H20761" i="32"/>
  <c r="H20762" i="32"/>
  <c r="H20763" i="32" s="1"/>
  <c r="H20764" i="32"/>
  <c r="H20765" i="32"/>
  <c r="H20766" i="32"/>
  <c r="H20767" i="32"/>
  <c r="H20768" i="32"/>
  <c r="H20769" i="32" s="1"/>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c r="H20789" i="32"/>
  <c r="H20790" i="32"/>
  <c r="H20791" i="32"/>
  <c r="H20792" i="32"/>
  <c r="H20793" i="32"/>
  <c r="H20794" i="32"/>
  <c r="H20795" i="32"/>
  <c r="H20796" i="32"/>
  <c r="H20797" i="32" s="1"/>
  <c r="H20798" i="32" s="1"/>
  <c r="H20799" i="32"/>
  <c r="H20800" i="32"/>
  <c r="H20801" i="32" s="1"/>
  <c r="H20802" i="32"/>
  <c r="H20803" i="32"/>
  <c r="H20804" i="32"/>
  <c r="H20805" i="32" s="1"/>
  <c r="H20806" i="32"/>
  <c r="H20807" i="32"/>
  <c r="H20808" i="32"/>
  <c r="H20809" i="32"/>
  <c r="H20810" i="32"/>
  <c r="H20811" i="32" s="1"/>
  <c r="H20812" i="32" s="1"/>
  <c r="H20813" i="32"/>
  <c r="H20814" i="32"/>
  <c r="H20815" i="32"/>
  <c r="H20816" i="32"/>
  <c r="H20817" i="32"/>
  <c r="H20818" i="32"/>
  <c r="H20819" i="32" s="1"/>
  <c r="H20820" i="32"/>
  <c r="H20821" i="32" s="1"/>
  <c r="H20822" i="32"/>
  <c r="H20823" i="32"/>
  <c r="H20824" i="32"/>
  <c r="H20825" i="32" s="1"/>
  <c r="H20826" i="32" s="1"/>
  <c r="H20827" i="32"/>
  <c r="H20828" i="32"/>
  <c r="H20829" i="32"/>
  <c r="H20830" i="32"/>
  <c r="H20831" i="32"/>
  <c r="H20832" i="32"/>
  <c r="H20833" i="32" s="1"/>
  <c r="H20834" i="32"/>
  <c r="H20835" i="32"/>
  <c r="H20836" i="32"/>
  <c r="H20837" i="32"/>
  <c r="H20838" i="32"/>
  <c r="H20839" i="32"/>
  <c r="H20840" i="32" s="1"/>
  <c r="H20841" i="32"/>
  <c r="H20842" i="32"/>
  <c r="H20843" i="32"/>
  <c r="H20844" i="32"/>
  <c r="H20845" i="32"/>
  <c r="H20846" i="32"/>
  <c r="H20847" i="32" s="1"/>
  <c r="H20848" i="32" s="1"/>
  <c r="H20849" i="32"/>
  <c r="H20850" i="32"/>
  <c r="H20851" i="32"/>
  <c r="H20852" i="32"/>
  <c r="H20853" i="32" s="1"/>
  <c r="H20854" i="32" s="1"/>
  <c r="H20855" i="32"/>
  <c r="H20856" i="32"/>
  <c r="H20857" i="32"/>
  <c r="H20858" i="32"/>
  <c r="H20859" i="32"/>
  <c r="H20860" i="32"/>
  <c r="H20861" i="32" s="1"/>
  <c r="H20862" i="32"/>
  <c r="H20863" i="32"/>
  <c r="H20864" i="32"/>
  <c r="H20865" i="32"/>
  <c r="H20866" i="32"/>
  <c r="H20867" i="32" s="1"/>
  <c r="H20868" i="32" s="1"/>
  <c r="H20869" i="32"/>
  <c r="H20870" i="32"/>
  <c r="H20871" i="32"/>
  <c r="H20872" i="32"/>
  <c r="H20873" i="32"/>
  <c r="H20874" i="32"/>
  <c r="H20875" i="32"/>
  <c r="H20876" i="32"/>
  <c r="H20877" i="32"/>
  <c r="H20878" i="32"/>
  <c r="H20879" i="32"/>
  <c r="H20880" i="32"/>
  <c r="H20881" i="32" s="1"/>
  <c r="H20882" i="32" s="1"/>
  <c r="H20883" i="32"/>
  <c r="H20884" i="32"/>
  <c r="H20885" i="32"/>
  <c r="H20886" i="32"/>
  <c r="H20887" i="32"/>
  <c r="H20888" i="32" s="1"/>
  <c r="H20889" i="32" s="1"/>
  <c r="H20890" i="32"/>
  <c r="H20891" i="32"/>
  <c r="H20892" i="32"/>
  <c r="H20893" i="32"/>
  <c r="H20894" i="32"/>
  <c r="H20895" i="32" s="1"/>
  <c r="H20896" i="32" s="1"/>
  <c r="H20897" i="32"/>
  <c r="H20898" i="32"/>
  <c r="H20899" i="32"/>
  <c r="H20900" i="32"/>
  <c r="H20901" i="32"/>
  <c r="H20902" i="32"/>
  <c r="H20903" i="32"/>
  <c r="H20904" i="32"/>
  <c r="H20905" i="32"/>
  <c r="H20906" i="32"/>
  <c r="H20907" i="32"/>
  <c r="H20908" i="32"/>
  <c r="H20909" i="32" s="1"/>
  <c r="H20910" i="32" s="1"/>
  <c r="H20911" i="32"/>
  <c r="H20912" i="32"/>
  <c r="H20913" i="32"/>
  <c r="H20914" i="32"/>
  <c r="H20915" i="32"/>
  <c r="H20916" i="32"/>
  <c r="H20917" i="32" s="1"/>
  <c r="H20918" i="32"/>
  <c r="H20919" i="32"/>
  <c r="H20920" i="32"/>
  <c r="H20921" i="32"/>
  <c r="H20922" i="32"/>
  <c r="H20923" i="32"/>
  <c r="H20924" i="32"/>
  <c r="H20925" i="32"/>
  <c r="H20926" i="32"/>
  <c r="H20927" i="32"/>
  <c r="H20928" i="32"/>
  <c r="H20929" i="32"/>
  <c r="H20930" i="32"/>
  <c r="H20931" i="32" s="1"/>
  <c r="H20932" i="32"/>
  <c r="H20933" i="32"/>
  <c r="H20934" i="32"/>
  <c r="H20935" i="32"/>
  <c r="H20936" i="32" s="1"/>
  <c r="H20937" i="32" s="1"/>
  <c r="H20938" i="32" s="1"/>
  <c r="H20939" i="32"/>
  <c r="H20940" i="32"/>
  <c r="H20941" i="32"/>
  <c r="H20942" i="32"/>
  <c r="H20943" i="32"/>
  <c r="H20944" i="32"/>
  <c r="H20945" i="32" s="1"/>
  <c r="H20946" i="32"/>
  <c r="H20947" i="32"/>
  <c r="H20948" i="32"/>
  <c r="H20949" i="32"/>
  <c r="H20950" i="32"/>
  <c r="H20951" i="32"/>
  <c r="H20952" i="32" s="1"/>
  <c r="H20953" i="32"/>
  <c r="H20954" i="32"/>
  <c r="H20955" i="32"/>
  <c r="H20956" i="32"/>
  <c r="H20957" i="32"/>
  <c r="H20958" i="32"/>
  <c r="H20959" i="32" s="1"/>
  <c r="H20960" i="32"/>
  <c r="H20961" i="32"/>
  <c r="H20962" i="32"/>
  <c r="H20963" i="32"/>
  <c r="H20964" i="32"/>
  <c r="H20965" i="32" s="1"/>
  <c r="H20966" i="32" s="1"/>
  <c r="H20967" i="32"/>
  <c r="H20968" i="32"/>
  <c r="H20969" i="32"/>
  <c r="H20970" i="32"/>
  <c r="H20971" i="32"/>
  <c r="H20972" i="32"/>
  <c r="H20973" i="32" s="1"/>
  <c r="H20974" i="32" s="1"/>
  <c r="H20975" i="32"/>
  <c r="H20976" i="32"/>
  <c r="H20977" i="32"/>
  <c r="H20978" i="32"/>
  <c r="H20979" i="32" s="1"/>
  <c r="H20980" i="32" s="1"/>
  <c r="H20981" i="32"/>
  <c r="H20982" i="32"/>
  <c r="H20983" i="32"/>
  <c r="H20984" i="32"/>
  <c r="H20985" i="32"/>
  <c r="H20986" i="32"/>
  <c r="H20987" i="32" s="1"/>
  <c r="H20988" i="32"/>
  <c r="H20989" i="32"/>
  <c r="H20990" i="32"/>
  <c r="H20991" i="32"/>
  <c r="H20992" i="32"/>
  <c r="H20993" i="32" s="1"/>
  <c r="H20994" i="32" s="1"/>
  <c r="H20995" i="32"/>
  <c r="H20996" i="32"/>
  <c r="H20997" i="32"/>
  <c r="H20998" i="32"/>
  <c r="H20999" i="32"/>
  <c r="H21000" i="32" s="1"/>
  <c r="H21001" i="32" s="1"/>
  <c r="H21002" i="32"/>
  <c r="H21003" i="32"/>
  <c r="H21004" i="32"/>
  <c r="H21005" i="32"/>
  <c r="H21006" i="32"/>
  <c r="H21007" i="32" s="1"/>
  <c r="H21008" i="32" s="1"/>
  <c r="H21009" i="32"/>
  <c r="H21010" i="32"/>
  <c r="H21011" i="32"/>
  <c r="H21012" i="32"/>
  <c r="H21013" i="32"/>
  <c r="H21014" i="32"/>
  <c r="H21015" i="32"/>
  <c r="H21016" i="32"/>
  <c r="H21017" i="32"/>
  <c r="H21018" i="32"/>
  <c r="H21019" i="32"/>
  <c r="H21020" i="32"/>
  <c r="H21021" i="32" s="1"/>
  <c r="H21022" i="32" s="1"/>
  <c r="H21023" i="32"/>
  <c r="H21024" i="32"/>
  <c r="H21025" i="32"/>
  <c r="H21026" i="32"/>
  <c r="H21027" i="32"/>
  <c r="H21028" i="32"/>
  <c r="H21029" i="32" s="1"/>
  <c r="H21030" i="32"/>
  <c r="H21031" i="32"/>
  <c r="H21032" i="32"/>
  <c r="H21033" i="32"/>
  <c r="H21034" i="32"/>
  <c r="H21035" i="32" s="1"/>
  <c r="H21036" i="32" s="1"/>
  <c r="H21037" i="32"/>
  <c r="H21038" i="32"/>
  <c r="H21039" i="32" s="1"/>
  <c r="H21040" i="32"/>
  <c r="H21041" i="32"/>
  <c r="H21042" i="32"/>
  <c r="H21043" i="32" s="1"/>
  <c r="H21044" i="32"/>
  <c r="H21045" i="32"/>
  <c r="H21046" i="32"/>
  <c r="H21047" i="32"/>
  <c r="H21048" i="32"/>
  <c r="H21049" i="32" s="1"/>
  <c r="H21050" i="32" s="1"/>
  <c r="H21051" i="32"/>
  <c r="H21052" i="32"/>
  <c r="H21053" i="32"/>
  <c r="H21054" i="32"/>
  <c r="H21055" i="32"/>
  <c r="H21056" i="32"/>
  <c r="H21057" i="32" s="1"/>
  <c r="H21058" i="32"/>
  <c r="H21059" i="32"/>
  <c r="H21060" i="32"/>
  <c r="H21061" i="32"/>
  <c r="H21062" i="32"/>
  <c r="H21063" i="32"/>
  <c r="H21064" i="32" s="1"/>
  <c r="H21065" i="32"/>
  <c r="H21066" i="32"/>
  <c r="H21067" i="32"/>
  <c r="H21068" i="32"/>
  <c r="H21069" i="32"/>
  <c r="H21070" i="32"/>
  <c r="H21071" i="32" s="1"/>
  <c r="H21072" i="32" s="1"/>
  <c r="H21073" i="32"/>
  <c r="H21074" i="32"/>
  <c r="H21075" i="32"/>
  <c r="H21076" i="32"/>
  <c r="H21077" i="32" s="1"/>
  <c r="H21078" i="32" s="1"/>
  <c r="H21079" i="32"/>
  <c r="H21080" i="32"/>
  <c r="H21081" i="32"/>
  <c r="H21082" i="32"/>
  <c r="H21083" i="32"/>
  <c r="H21084" i="32"/>
  <c r="H21085" i="32" s="1"/>
  <c r="H21086" i="32"/>
  <c r="H21087" i="32"/>
  <c r="H21088" i="32"/>
  <c r="H21089" i="32"/>
  <c r="H21090" i="32"/>
  <c r="H21091" i="32" s="1"/>
  <c r="H21092" i="32" s="1"/>
  <c r="H21093" i="32"/>
  <c r="H21094" i="32"/>
  <c r="H21095" i="32"/>
  <c r="H21096" i="32"/>
  <c r="H21097" i="32"/>
  <c r="H21098" i="32"/>
  <c r="H21099" i="32" s="1"/>
  <c r="H21100" i="32"/>
  <c r="H21101" i="32"/>
  <c r="H21102" i="32"/>
  <c r="H21103" i="32"/>
  <c r="H21104" i="32"/>
  <c r="H21105" i="32" s="1"/>
  <c r="H21106" i="32" s="1"/>
  <c r="H21107" i="32"/>
  <c r="H21108" i="32"/>
  <c r="H21109" i="32"/>
  <c r="H21110" i="32"/>
  <c r="H21111" i="32"/>
  <c r="H21112" i="32" s="1"/>
  <c r="H21113" i="32" s="1"/>
  <c r="H21114" i="32" s="1"/>
  <c r="H21115" i="32"/>
  <c r="H21116" i="32"/>
  <c r="H21117" i="32"/>
  <c r="H21118" i="32"/>
  <c r="H21119" i="32" s="1"/>
  <c r="H21120" i="32" s="1"/>
  <c r="H21121" i="32"/>
  <c r="H21122" i="32"/>
  <c r="H21123" i="32"/>
  <c r="H21124" i="32"/>
  <c r="H21125" i="32"/>
  <c r="H21126" i="32"/>
  <c r="H21127" i="32"/>
  <c r="H21128" i="32"/>
  <c r="H21129" i="32"/>
  <c r="H21130" i="32"/>
  <c r="H21131" i="32"/>
  <c r="H21132" i="32"/>
  <c r="H21133" i="32" s="1"/>
  <c r="H21134" i="32" s="1"/>
  <c r="H21135" i="32"/>
  <c r="H21136" i="32"/>
  <c r="H21137" i="32"/>
  <c r="H21138" i="32"/>
  <c r="H21139" i="32"/>
  <c r="H21140" i="32"/>
  <c r="H21141" i="32" s="1"/>
  <c r="H21142" i="32" s="1"/>
  <c r="H21143" i="32"/>
  <c r="H21144" i="32"/>
  <c r="H21145" i="32"/>
  <c r="H21146" i="32"/>
  <c r="H21147" i="32" s="1"/>
  <c r="H21148" i="32" s="1"/>
  <c r="H21149" i="32"/>
  <c r="H21150" i="32"/>
  <c r="H21151" i="32"/>
  <c r="H21152" i="32"/>
  <c r="H21153" i="32"/>
  <c r="H21154" i="32"/>
  <c r="H21155" i="32" s="1"/>
  <c r="H21156" i="32"/>
  <c r="H21157" i="32"/>
  <c r="H21158" i="32"/>
  <c r="H21159" i="32"/>
  <c r="H21160" i="32"/>
  <c r="H21161" i="32" s="1"/>
  <c r="H21162" i="32" s="1"/>
  <c r="H21163" i="32"/>
  <c r="H21164" i="32"/>
  <c r="H21165" i="32"/>
  <c r="H21166" i="32"/>
  <c r="H21167" i="32"/>
  <c r="H21168" i="32"/>
  <c r="H21169" i="32" s="1"/>
  <c r="H21170" i="32"/>
  <c r="H21171" i="32"/>
  <c r="H21172" i="32"/>
  <c r="H21173" i="32"/>
  <c r="H21174" i="32"/>
  <c r="H21175" i="32"/>
  <c r="H21176" i="32" s="1"/>
  <c r="H21177" i="32"/>
  <c r="H21178" i="32"/>
  <c r="H21179" i="32"/>
  <c r="H21180" i="32"/>
  <c r="H21181" i="32"/>
  <c r="H21182" i="32"/>
  <c r="H21183" i="32" s="1"/>
  <c r="H21184" i="32"/>
  <c r="H21185" i="32"/>
  <c r="H21186" i="32"/>
  <c r="H21187" i="32"/>
  <c r="H21188" i="32"/>
  <c r="H21189" i="32" s="1"/>
  <c r="H21190" i="32" s="1"/>
  <c r="H21191" i="32"/>
  <c r="H21192" i="32"/>
  <c r="H21193" i="32" s="1"/>
  <c r="H21194" i="32"/>
  <c r="H21195" i="32"/>
  <c r="H21196" i="32"/>
  <c r="H21197" i="32" s="1"/>
  <c r="H21198" i="32"/>
  <c r="H21199" i="32"/>
  <c r="H21200" i="32"/>
  <c r="H21201" i="32"/>
  <c r="H21202" i="32"/>
  <c r="H21203" i="32" s="1"/>
  <c r="H21204" i="32" s="1"/>
  <c r="H21205" i="32"/>
  <c r="H21206" i="32"/>
  <c r="H21207" i="32"/>
  <c r="H21208" i="32"/>
  <c r="H21209" i="32"/>
  <c r="H21210" i="32"/>
  <c r="H21211" i="32" s="1"/>
  <c r="H21212" i="32" s="1"/>
  <c r="H21213" i="32"/>
  <c r="H21214" i="32"/>
  <c r="H21215" i="32"/>
  <c r="H21216" i="32"/>
  <c r="H21217" i="32" s="1"/>
  <c r="H21218" i="32" s="1"/>
  <c r="H21219" i="32"/>
  <c r="H21220" i="32"/>
  <c r="H21221" i="32"/>
  <c r="H21222" i="32"/>
  <c r="H21223" i="32"/>
  <c r="H21224" i="32" s="1"/>
  <c r="H21225" i="32" s="1"/>
  <c r="H21226" i="32"/>
  <c r="H21227" i="32"/>
  <c r="H21228" i="32"/>
  <c r="H21229" i="32"/>
  <c r="H21230" i="32"/>
  <c r="H21231" i="32" s="1"/>
  <c r="H21232" i="32" s="1"/>
  <c r="H21233" i="32"/>
  <c r="H21234" i="32"/>
  <c r="H21235" i="32"/>
  <c r="H21236" i="32"/>
  <c r="H21237" i="32"/>
  <c r="H21238" i="32"/>
  <c r="H21239" i="32" s="1"/>
  <c r="H21240" i="32" s="1"/>
  <c r="H21241" i="32"/>
  <c r="H21242" i="32"/>
  <c r="H21243" i="32"/>
  <c r="H21244" i="32"/>
  <c r="H21245" i="32" s="1"/>
  <c r="H21246" i="32"/>
  <c r="H21247" i="32"/>
  <c r="H21248" i="32"/>
  <c r="H21249" i="32"/>
  <c r="H21250" i="32"/>
  <c r="H21251" i="32"/>
  <c r="H21252" i="32"/>
  <c r="H21253" i="32"/>
  <c r="H21254" i="32"/>
  <c r="H21255" i="32"/>
  <c r="H21256" i="32"/>
  <c r="H21257" i="32"/>
  <c r="H21258" i="32"/>
  <c r="H21259" i="32" s="1"/>
  <c r="H21260" i="32" s="1"/>
  <c r="H21261" i="32"/>
  <c r="H21262" i="32"/>
  <c r="H21263" i="32"/>
  <c r="H21264" i="32"/>
  <c r="H21265" i="32"/>
  <c r="H21266" i="32"/>
  <c r="H21267" i="32" s="1"/>
  <c r="H21268" i="32"/>
  <c r="H21269" i="32"/>
  <c r="H21270" i="32"/>
  <c r="H21271" i="32"/>
  <c r="H21272" i="32"/>
  <c r="H21273" i="32" s="1"/>
  <c r="H21274" i="32" s="1"/>
  <c r="H21275" i="32"/>
  <c r="H21276" i="32"/>
  <c r="H21277" i="32"/>
  <c r="H21278" i="32"/>
  <c r="H21279" i="32"/>
  <c r="H21280" i="32"/>
  <c r="H21281" i="32" s="1"/>
  <c r="H21282" i="32"/>
  <c r="H21283" i="32"/>
  <c r="H21284" i="32"/>
  <c r="H21285" i="32"/>
  <c r="H21286" i="32"/>
  <c r="H21287" i="32"/>
  <c r="H21288" i="32" s="1"/>
  <c r="H21289" i="32"/>
  <c r="H21290" i="32"/>
  <c r="H21291" i="32"/>
  <c r="H21292" i="32"/>
  <c r="H21293" i="32" s="1"/>
  <c r="H21294" i="32"/>
  <c r="H21295" i="32" s="1"/>
  <c r="H21296" i="32"/>
  <c r="H21297" i="32"/>
  <c r="H21298" i="32"/>
  <c r="H21299" i="32"/>
  <c r="H21300" i="32"/>
  <c r="H21301" i="32"/>
  <c r="H21302" i="32"/>
  <c r="H21303" i="32"/>
  <c r="H21304" i="32"/>
  <c r="H21305" i="32"/>
  <c r="H21306" i="32"/>
  <c r="H21307" i="32"/>
  <c r="H21308" i="32"/>
  <c r="H21309" i="32" s="1"/>
  <c r="H21310" i="32"/>
  <c r="H21311" i="32"/>
  <c r="H21312" i="32"/>
  <c r="H21313" i="32"/>
  <c r="H21314" i="32"/>
  <c r="H21315" i="32" s="1"/>
  <c r="H21316" i="32" s="1"/>
  <c r="H21317" i="32"/>
  <c r="H21318" i="32"/>
  <c r="H21319" i="32"/>
  <c r="H21320" i="32"/>
  <c r="H21321" i="32"/>
  <c r="H21322" i="32"/>
  <c r="H21323" i="32" s="1"/>
  <c r="H21324" i="32"/>
  <c r="H21325" i="32"/>
  <c r="H21326" i="32"/>
  <c r="H21327" i="32"/>
  <c r="H21328" i="32"/>
  <c r="H21329" i="32" s="1"/>
  <c r="H21330" i="32" s="1"/>
  <c r="H21331" i="32"/>
  <c r="H21332" i="32"/>
  <c r="H21333" i="32"/>
  <c r="H21334" i="32"/>
  <c r="H21335" i="32"/>
  <c r="H21336" i="32" s="1"/>
  <c r="H21337" i="32" s="1"/>
  <c r="H21338" i="32" s="1"/>
  <c r="H21339" i="32"/>
  <c r="H21340" i="32"/>
  <c r="H21341" i="32"/>
  <c r="H21342" i="32"/>
  <c r="H21343" i="32"/>
  <c r="H21344" i="32" s="1"/>
  <c r="H21345" i="32"/>
  <c r="H21346" i="32"/>
  <c r="H21347" i="32"/>
  <c r="H21348" i="32"/>
  <c r="H21349" i="32"/>
  <c r="H21350" i="32"/>
  <c r="H21351" i="32" s="1"/>
  <c r="H21352" i="32"/>
  <c r="H21353" i="32"/>
  <c r="H21354" i="32"/>
  <c r="H21355" i="32"/>
  <c r="H21356" i="32"/>
  <c r="H21357" i="32" s="1"/>
  <c r="H21358" i="32" s="1"/>
  <c r="H21359" i="32"/>
  <c r="H21360" i="32"/>
  <c r="H21361" i="32"/>
  <c r="H21362" i="32"/>
  <c r="H21363" i="32"/>
  <c r="H21364" i="32"/>
  <c r="H21365" i="32" s="1"/>
  <c r="H21366" i="32"/>
  <c r="H21367" i="32"/>
  <c r="H21368" i="32"/>
  <c r="H21369" i="32"/>
  <c r="H21370" i="32"/>
  <c r="H21371" i="32" s="1"/>
  <c r="H21373" i="32"/>
  <c r="L20" i="30" s="1"/>
  <c r="H21467" i="32"/>
  <c r="H21468" i="32"/>
  <c r="H21469" i="32"/>
  <c r="H21470" i="32"/>
  <c r="H21471" i="32"/>
  <c r="J18" i="30"/>
  <c r="J19" i="30"/>
  <c r="E5" i="41"/>
  <c r="O25" i="30"/>
  <c r="F3442" i="36"/>
  <c r="D7461" i="33"/>
  <c r="D14388" i="32"/>
  <c r="D14370" i="32"/>
  <c r="O26" i="30"/>
  <c r="O27" i="30"/>
  <c r="F3396" i="36"/>
  <c r="D7414" i="33"/>
  <c r="L20970" i="32"/>
  <c r="D14342" i="32"/>
  <c r="F3296" i="36"/>
  <c r="P28" i="30"/>
  <c r="D7342" i="33"/>
  <c r="F3324" i="36"/>
  <c r="L20866" i="32"/>
  <c r="D14270" i="32"/>
  <c r="F87" i="36"/>
  <c r="P79" i="30" s="1"/>
  <c r="F150" i="36"/>
  <c r="P78" i="30" s="1"/>
  <c r="F213" i="36"/>
  <c r="P77" i="30" s="1"/>
  <c r="F276" i="36"/>
  <c r="P76" i="30"/>
  <c r="F337" i="36"/>
  <c r="P75" i="30" s="1"/>
  <c r="F400" i="36"/>
  <c r="P74" i="30" s="1"/>
  <c r="F463" i="36"/>
  <c r="P73" i="30" s="1"/>
  <c r="F527" i="36"/>
  <c r="P72" i="30" s="1"/>
  <c r="F588" i="36"/>
  <c r="P71" i="30" s="1"/>
  <c r="F652" i="36"/>
  <c r="P70" i="30" s="1"/>
  <c r="F716" i="36"/>
  <c r="P69" i="30" s="1"/>
  <c r="F780" i="36"/>
  <c r="P68" i="30"/>
  <c r="F841" i="36"/>
  <c r="P67" i="30" s="1"/>
  <c r="F904" i="36"/>
  <c r="P66" i="30" s="1"/>
  <c r="F968" i="36"/>
  <c r="P65" i="30" s="1"/>
  <c r="F1032" i="36"/>
  <c r="P64" i="30" s="1"/>
  <c r="F1093" i="36"/>
  <c r="P63" i="30" s="1"/>
  <c r="F1156" i="36"/>
  <c r="P62" i="30" s="1"/>
  <c r="F1220" i="36"/>
  <c r="P61" i="30" s="1"/>
  <c r="F1284" i="36"/>
  <c r="P60" i="30"/>
  <c r="F1346" i="36"/>
  <c r="P59" i="30" s="1"/>
  <c r="F1409" i="36"/>
  <c r="P58" i="30" s="1"/>
  <c r="F1473" i="36"/>
  <c r="P57" i="30" s="1"/>
  <c r="F1536" i="36"/>
  <c r="P56" i="30" s="1"/>
  <c r="F1598" i="36"/>
  <c r="P55" i="30" s="1"/>
  <c r="F1661" i="36"/>
  <c r="P54" i="30" s="1"/>
  <c r="F1724" i="36"/>
  <c r="P53" i="30" s="1"/>
  <c r="F1786" i="36"/>
  <c r="P52" i="30"/>
  <c r="F1846" i="36"/>
  <c r="P51" i="30" s="1"/>
  <c r="F1910" i="36"/>
  <c r="P50" i="30" s="1"/>
  <c r="F1974" i="36"/>
  <c r="P49" i="30" s="1"/>
  <c r="F2038" i="36"/>
  <c r="P48" i="30" s="1"/>
  <c r="F2099" i="36"/>
  <c r="P47" i="30" s="1"/>
  <c r="F2162" i="36"/>
  <c r="P46" i="30" s="1"/>
  <c r="F2226" i="36"/>
  <c r="P45" i="30" s="1"/>
  <c r="F2290" i="36"/>
  <c r="P44" i="30"/>
  <c r="F2351" i="36"/>
  <c r="P43" i="30" s="1"/>
  <c r="F2414" i="36"/>
  <c r="P42" i="30" s="1"/>
  <c r="F2478" i="36"/>
  <c r="P41" i="30" s="1"/>
  <c r="F2542" i="36"/>
  <c r="P40" i="30" s="1"/>
  <c r="F2603" i="36"/>
  <c r="P39" i="30" s="1"/>
  <c r="F2667" i="36"/>
  <c r="P38" i="30" s="1"/>
  <c r="F2731" i="36"/>
  <c r="P37" i="30" s="1"/>
  <c r="F2794" i="36"/>
  <c r="P36" i="30"/>
  <c r="F2856" i="36"/>
  <c r="P35" i="30" s="1"/>
  <c r="F2919" i="36"/>
  <c r="P34" i="30" s="1"/>
  <c r="F2982" i="36"/>
  <c r="P33" i="30" s="1"/>
  <c r="F3045" i="36"/>
  <c r="P32" i="30" s="1"/>
  <c r="F3106" i="36"/>
  <c r="P31" i="30" s="1"/>
  <c r="F3170" i="36"/>
  <c r="P30" i="30" s="1"/>
  <c r="F3233" i="36"/>
  <c r="P29" i="30" s="1"/>
  <c r="G3045" i="36"/>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33" i="32"/>
  <c r="I17297" i="32"/>
  <c r="I17361" i="32"/>
  <c r="I17425" i="32"/>
  <c r="I17489"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46" i="32"/>
  <c r="I17254" i="32"/>
  <c r="I17310" i="32"/>
  <c r="I17318" i="32"/>
  <c r="I17374" i="32"/>
  <c r="I17382" i="32"/>
  <c r="I17438" i="32"/>
  <c r="I17446" i="32"/>
  <c r="I17502" i="32"/>
  <c r="I17510"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27" i="32"/>
  <c r="I17235" i="32"/>
  <c r="I17247" i="32"/>
  <c r="I17267" i="32"/>
  <c r="I17275" i="32"/>
  <c r="I17291" i="32"/>
  <c r="I17299" i="32"/>
  <c r="I17311" i="32"/>
  <c r="I17331" i="32"/>
  <c r="I17339" i="32"/>
  <c r="I17355" i="32"/>
  <c r="I17363" i="32"/>
  <c r="I17375" i="32"/>
  <c r="I17395" i="32"/>
  <c r="I17403" i="32"/>
  <c r="I17419" i="32"/>
  <c r="I17427" i="32"/>
  <c r="I17439" i="32"/>
  <c r="I17459" i="32"/>
  <c r="I17467"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20" i="32"/>
  <c r="I17228" i="32"/>
  <c r="I17232" i="32"/>
  <c r="I17236" i="32"/>
  <c r="I17240" i="32"/>
  <c r="I17260" i="32"/>
  <c r="I17268" i="32"/>
  <c r="I17272" i="32"/>
  <c r="I17284" i="32"/>
  <c r="I17288" i="32"/>
  <c r="I17292" i="32"/>
  <c r="I17296" i="32"/>
  <c r="I17300" i="32"/>
  <c r="I17304" i="32"/>
  <c r="I17324" i="32"/>
  <c r="I17332" i="32"/>
  <c r="I17336" i="32"/>
  <c r="I17348" i="32"/>
  <c r="I17352" i="32"/>
  <c r="I17356" i="32"/>
  <c r="I17360" i="32"/>
  <c r="I17364" i="32"/>
  <c r="I17368" i="32"/>
  <c r="I17388" i="32"/>
  <c r="I17396" i="32"/>
  <c r="I17400" i="32"/>
  <c r="I17412" i="32"/>
  <c r="I17416" i="32"/>
  <c r="I17420" i="32"/>
  <c r="I17424" i="32"/>
  <c r="I17428" i="32"/>
  <c r="I17432" i="32"/>
  <c r="I17452" i="32"/>
  <c r="I17460" i="32"/>
  <c r="I17464" i="32"/>
  <c r="I17476" i="32"/>
  <c r="I17487" i="32"/>
  <c r="I17495" i="32"/>
  <c r="I17503" i="32"/>
  <c r="I17511" i="32"/>
  <c r="I17519" i="32"/>
  <c r="I17540" i="32"/>
  <c r="I17548" i="32"/>
  <c r="I17552" i="32"/>
  <c r="I17564" i="32"/>
  <c r="I17568" i="32"/>
  <c r="I17572" i="32"/>
  <c r="I17576" i="32"/>
  <c r="I17580" i="32"/>
  <c r="I17584" i="32"/>
  <c r="I17604" i="32"/>
  <c r="I17612" i="32"/>
  <c r="I17616" i="32"/>
  <c r="I17628" i="32"/>
  <c r="I17632" i="32"/>
  <c r="I17636" i="32"/>
  <c r="I17640" i="32"/>
  <c r="I17644" i="32"/>
  <c r="I17648" i="32"/>
  <c r="I17668" i="32"/>
  <c r="I17676" i="32"/>
  <c r="I17680" i="32"/>
  <c r="I17692" i="32"/>
  <c r="I17696" i="32"/>
  <c r="I17700" i="32"/>
  <c r="I17704" i="32"/>
  <c r="I17708" i="32"/>
  <c r="I17712" i="32"/>
  <c r="I17716" i="32"/>
  <c r="I17732" i="32"/>
  <c r="I17740" i="32"/>
  <c r="I17744" i="32"/>
  <c r="I17756" i="32"/>
  <c r="I17760" i="32"/>
  <c r="I17764" i="32"/>
  <c r="I17768" i="32"/>
  <c r="I17772" i="32"/>
  <c r="I17776" i="32"/>
  <c r="I17780" i="32"/>
  <c r="I17784" i="32"/>
  <c r="I17796" i="32"/>
  <c r="I17804" i="32"/>
  <c r="I17808" i="32"/>
  <c r="I17820" i="32"/>
  <c r="I17824" i="32"/>
  <c r="I17828" i="32"/>
  <c r="I17832" i="32"/>
  <c r="I17836" i="32"/>
  <c r="I17840" i="32"/>
  <c r="I17844" i="32"/>
  <c r="I17848" i="32"/>
  <c r="I17860" i="32"/>
  <c r="I17868" i="32"/>
  <c r="I17872" i="32"/>
  <c r="I17884" i="32"/>
  <c r="I17888" i="32"/>
  <c r="I17892" i="32"/>
  <c r="I17896" i="32"/>
  <c r="I17900" i="32"/>
  <c r="I17904" i="32"/>
  <c r="I17908" i="32"/>
  <c r="I17912" i="32"/>
  <c r="I17924" i="32"/>
  <c r="I17932" i="32"/>
  <c r="I17936" i="32"/>
  <c r="I17948" i="32"/>
  <c r="I17952" i="32"/>
  <c r="I17956" i="32"/>
  <c r="I17960" i="32"/>
  <c r="I17964" i="32"/>
  <c r="I17968" i="32"/>
  <c r="I17972" i="32"/>
  <c r="I17976" i="32"/>
  <c r="I17988" i="32"/>
  <c r="I17992" i="32"/>
  <c r="I17996" i="32"/>
  <c r="I18000" i="32"/>
  <c r="I18008" i="32"/>
  <c r="I18012" i="32"/>
  <c r="I18016" i="32"/>
  <c r="I18020" i="32"/>
  <c r="I18024" i="32"/>
  <c r="I18028" i="32"/>
  <c r="I18032" i="32"/>
  <c r="I18036" i="32"/>
  <c r="I18040" i="32"/>
  <c r="I18052" i="32"/>
  <c r="I18056" i="32"/>
  <c r="I18060" i="32"/>
  <c r="I18064" i="32"/>
  <c r="I18072" i="32"/>
  <c r="I18076" i="32"/>
  <c r="I18080" i="32"/>
  <c r="I18084" i="32"/>
  <c r="I18088" i="32"/>
  <c r="I18092" i="32"/>
  <c r="I18096" i="32"/>
  <c r="I18100" i="32"/>
  <c r="I18104" i="32"/>
  <c r="I18108" i="32"/>
  <c r="I18112" i="32"/>
  <c r="I18116" i="32"/>
  <c r="I18120" i="32"/>
  <c r="I18124" i="32"/>
  <c r="I18128" i="32"/>
  <c r="I18136" i="32"/>
  <c r="I18140" i="32"/>
  <c r="I18144" i="32"/>
  <c r="I18148" i="32"/>
  <c r="I18152" i="32"/>
  <c r="I18156" i="32"/>
  <c r="I18160" i="32"/>
  <c r="I18164" i="32"/>
  <c r="I18168" i="32"/>
  <c r="I18172" i="32"/>
  <c r="I18176" i="32"/>
  <c r="I18180" i="32"/>
  <c r="I18184" i="32"/>
  <c r="I18188" i="32"/>
  <c r="I18192" i="32"/>
  <c r="I18200" i="32"/>
  <c r="I18204" i="32"/>
  <c r="I18208" i="32"/>
  <c r="I18212" i="32"/>
  <c r="I18216" i="32"/>
  <c r="I18220" i="32"/>
  <c r="I18224" i="32"/>
  <c r="I18228" i="32"/>
  <c r="I18232" i="32"/>
  <c r="I18236" i="32"/>
  <c r="I18240" i="32"/>
  <c r="I18244" i="32"/>
  <c r="I18248" i="32"/>
  <c r="I18252" i="32"/>
  <c r="I18256"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O23" i="30"/>
  <c r="O19" i="30"/>
  <c r="O18" i="30"/>
  <c r="O17" i="30"/>
  <c r="I17229" i="32" l="1"/>
  <c r="I17293" i="32"/>
  <c r="I17357" i="32"/>
  <c r="I17421" i="32"/>
  <c r="I17485" i="32"/>
  <c r="I17250" i="32"/>
  <c r="I17314" i="32"/>
  <c r="I17378" i="32"/>
  <c r="I17442" i="32"/>
  <c r="I17506" i="32"/>
  <c r="I17271" i="32"/>
  <c r="I17335" i="32"/>
  <c r="I17399" i="32"/>
  <c r="I17463" i="32"/>
  <c r="I17264" i="32"/>
  <c r="I17328" i="32"/>
  <c r="I17392" i="32"/>
  <c r="I17456" i="32"/>
  <c r="I17544" i="32"/>
  <c r="I17608" i="32"/>
  <c r="I17672" i="32"/>
  <c r="I17736" i="32"/>
  <c r="I17800" i="32"/>
  <c r="I17864" i="32"/>
  <c r="I17928" i="32"/>
  <c r="I17237" i="32"/>
  <c r="I17301" i="32"/>
  <c r="I17365" i="32"/>
  <c r="I17429" i="32"/>
  <c r="I17493" i="32"/>
  <c r="I17258" i="32"/>
  <c r="I17322" i="32"/>
  <c r="I17386" i="32"/>
  <c r="I17450" i="32"/>
  <c r="I17514" i="32"/>
  <c r="I17215" i="32"/>
  <c r="I17279" i="32"/>
  <c r="I17343" i="32"/>
  <c r="I17407" i="32"/>
  <c r="I17471" i="32"/>
  <c r="I17241" i="32"/>
  <c r="I17305" i="32"/>
  <c r="I17369" i="32"/>
  <c r="I17433" i="32"/>
  <c r="I17497" i="32"/>
  <c r="I17262" i="32"/>
  <c r="I17326" i="32"/>
  <c r="I17390" i="32"/>
  <c r="I17454" i="32"/>
  <c r="I17518" i="32"/>
  <c r="I17219" i="32"/>
  <c r="I17283" i="32"/>
  <c r="I17347" i="32"/>
  <c r="I17411" i="32"/>
  <c r="I17475" i="32"/>
  <c r="I17276" i="32"/>
  <c r="I17340" i="32"/>
  <c r="I17404" i="32"/>
  <c r="I17468" i="32"/>
  <c r="I17556" i="32"/>
  <c r="I17620" i="32"/>
  <c r="I17684" i="32"/>
  <c r="I17748" i="32"/>
  <c r="I17812" i="32"/>
  <c r="I17876" i="32"/>
  <c r="I17940" i="32"/>
  <c r="I18004" i="32"/>
  <c r="I18068" i="32"/>
  <c r="I18132" i="32"/>
  <c r="I18196" i="32"/>
  <c r="I18260" i="32"/>
  <c r="I17245" i="32"/>
  <c r="I17309" i="32"/>
  <c r="I17373" i="32"/>
  <c r="I17437" i="32"/>
  <c r="I17501" i="32"/>
  <c r="I17266" i="32"/>
  <c r="I17330" i="32"/>
  <c r="I17394" i="32"/>
  <c r="I17458" i="32"/>
  <c r="I17223" i="32"/>
  <c r="I17287" i="32"/>
  <c r="I17351" i="32"/>
  <c r="I17415" i="32"/>
  <c r="I17479" i="32"/>
  <c r="I17216" i="32"/>
  <c r="I17280" i="32"/>
  <c r="I17344" i="32"/>
  <c r="I17408" i="32"/>
  <c r="I17472" i="32"/>
  <c r="I17560" i="32"/>
  <c r="I17624" i="32"/>
  <c r="I17688" i="32"/>
  <c r="I17752" i="32"/>
  <c r="I17816" i="32"/>
  <c r="I17880" i="32"/>
  <c r="I17944" i="32"/>
  <c r="I17249" i="32"/>
  <c r="I17313" i="32"/>
  <c r="I17377" i="32"/>
  <c r="I17441" i="32"/>
  <c r="I17505" i="32"/>
  <c r="I17270" i="32"/>
  <c r="I17334" i="32"/>
  <c r="I17398" i="32"/>
  <c r="I17462" i="32"/>
  <c r="I17253" i="32"/>
  <c r="I17317" i="32"/>
  <c r="I17381" i="32"/>
  <c r="I17445" i="32"/>
  <c r="I17509" i="32"/>
  <c r="I17274" i="32"/>
  <c r="I17338" i="32"/>
  <c r="I17402" i="32"/>
  <c r="I17466" i="32"/>
  <c r="I17231" i="32"/>
  <c r="I17295" i="32"/>
  <c r="I17359" i="32"/>
  <c r="I17423" i="32"/>
  <c r="I17224" i="32"/>
  <c r="I17257" i="32"/>
  <c r="I17321" i="32"/>
  <c r="I17385" i="32"/>
  <c r="I17449" i="32"/>
  <c r="I17513" i="32"/>
  <c r="I17214" i="32"/>
  <c r="I17278" i="32"/>
  <c r="I17342" i="32"/>
  <c r="I17406" i="32"/>
  <c r="I17470" i="32"/>
  <c r="I17261" i="32"/>
  <c r="I17325" i="32"/>
  <c r="I17389" i="32"/>
  <c r="I17453" i="32"/>
  <c r="I17517" i="32"/>
  <c r="I17218" i="32"/>
  <c r="I17282" i="32"/>
  <c r="I17346" i="32"/>
  <c r="I17410" i="32"/>
  <c r="I17474" i="32"/>
  <c r="I17239" i="32"/>
  <c r="I17303" i="32"/>
  <c r="I17367" i="32"/>
  <c r="I17431" i="32"/>
  <c r="I17265" i="32"/>
  <c r="I17329" i="32"/>
  <c r="I17393" i="32"/>
  <c r="I17457" i="32"/>
  <c r="I17521" i="32"/>
  <c r="I17222" i="32"/>
  <c r="I17286" i="32"/>
  <c r="I17350" i="32"/>
  <c r="I17414" i="32"/>
  <c r="I17478" i="32"/>
  <c r="I17243" i="32"/>
  <c r="I17307" i="32"/>
  <c r="I17371" i="32"/>
  <c r="I17435" i="32"/>
  <c r="I17269" i="32"/>
  <c r="I17333" i="32"/>
  <c r="I17397" i="32"/>
  <c r="I17461" i="32"/>
  <c r="I17226" i="32"/>
  <c r="I17290" i="32"/>
  <c r="I17354" i="32"/>
  <c r="I17418" i="32"/>
  <c r="I17482" i="32"/>
  <c r="I17273" i="32"/>
  <c r="I17337" i="32"/>
  <c r="I17401" i="32"/>
  <c r="I17465" i="32"/>
  <c r="I17230" i="32"/>
  <c r="I17294" i="32"/>
  <c r="I17358" i="32"/>
  <c r="I17422" i="32"/>
  <c r="I17486" i="32"/>
  <c r="I17251" i="32"/>
  <c r="I17315" i="32"/>
  <c r="I17379" i="32"/>
  <c r="I17443" i="32"/>
  <c r="I17244" i="32"/>
  <c r="I17308" i="32"/>
  <c r="I17372" i="32"/>
  <c r="I17436" i="32"/>
  <c r="I17524" i="32"/>
  <c r="I17588" i="32"/>
  <c r="I17652" i="32"/>
  <c r="I17277" i="32"/>
  <c r="I17341" i="32"/>
  <c r="I17405" i="32"/>
  <c r="I17469" i="32"/>
  <c r="I17234" i="32"/>
  <c r="I17298" i="32"/>
  <c r="I17362" i="32"/>
  <c r="I17426" i="32"/>
  <c r="I17490" i="32"/>
  <c r="I17255" i="32"/>
  <c r="I17319" i="32"/>
  <c r="I17383" i="32"/>
  <c r="I17447" i="32"/>
  <c r="I17248" i="32"/>
  <c r="I17312" i="32"/>
  <c r="I17376" i="32"/>
  <c r="I17440" i="32"/>
  <c r="I17528" i="32"/>
  <c r="I17592" i="32"/>
  <c r="I17656" i="32"/>
  <c r="I17720" i="32"/>
  <c r="I17217" i="32"/>
  <c r="I17281" i="32"/>
  <c r="I17345" i="32"/>
  <c r="I17409" i="32"/>
  <c r="I17473" i="32"/>
  <c r="I17238" i="32"/>
  <c r="I17302" i="32"/>
  <c r="I17366" i="32"/>
  <c r="I17430" i="32"/>
  <c r="I17494" i="32"/>
  <c r="I17259" i="32"/>
  <c r="I17323" i="32"/>
  <c r="I17387" i="32"/>
  <c r="I17451" i="32"/>
  <c r="I17252" i="32"/>
  <c r="I17316" i="32"/>
  <c r="I17380" i="32"/>
  <c r="I17444" i="32"/>
  <c r="I17532" i="32"/>
  <c r="I17596" i="32"/>
  <c r="I17660" i="32"/>
  <c r="I17724" i="32"/>
  <c r="I17788" i="32"/>
  <c r="I17852" i="32"/>
  <c r="I17916" i="32"/>
  <c r="I17980" i="32"/>
  <c r="I18044" i="32"/>
  <c r="I17221" i="32"/>
  <c r="I17285" i="32"/>
  <c r="I17349" i="32"/>
  <c r="I17413" i="32"/>
  <c r="I17477" i="32"/>
  <c r="I17242" i="32"/>
  <c r="I17306" i="32"/>
  <c r="I17370" i="32"/>
  <c r="I17434" i="32"/>
  <c r="I17498" i="32"/>
  <c r="I17263" i="32"/>
  <c r="I17327" i="32"/>
  <c r="I17391" i="32"/>
  <c r="I17455" i="32"/>
  <c r="I17256" i="32"/>
  <c r="I17320" i="32"/>
  <c r="I17384" i="32"/>
  <c r="I17448" i="32"/>
  <c r="I17536" i="32"/>
  <c r="I17600" i="32"/>
  <c r="I17664" i="32"/>
  <c r="I17728" i="32"/>
  <c r="I17792" i="32"/>
  <c r="I17856" i="32"/>
  <c r="I17920" i="32"/>
  <c r="I17984" i="32"/>
  <c r="I18048" i="32"/>
  <c r="I21135" i="32"/>
  <c r="I21151" i="32"/>
  <c r="I21167" i="32"/>
  <c r="I21183" i="32"/>
  <c r="I21199" i="32"/>
  <c r="I21215" i="32"/>
  <c r="I21231" i="32"/>
  <c r="I21247" i="32"/>
  <c r="I21263" i="32"/>
  <c r="I21279" i="32"/>
  <c r="I21295" i="32"/>
  <c r="I21311" i="32"/>
  <c r="I21327" i="32"/>
  <c r="I21343" i="32"/>
  <c r="I21359" i="32"/>
  <c r="I21106" i="32"/>
  <c r="I21122" i="32"/>
  <c r="I21045" i="32"/>
  <c r="I21061" i="32"/>
  <c r="I21077" i="32"/>
  <c r="I21093" i="32"/>
  <c r="I21014" i="32"/>
  <c r="I21026" i="32"/>
  <c r="I20985" i="32"/>
  <c r="I21001" i="32"/>
  <c r="I20919" i="32"/>
  <c r="I20933" i="32"/>
  <c r="I20969" i="32"/>
  <c r="I20942" i="32"/>
  <c r="I20906" i="32"/>
  <c r="I20874" i="32"/>
  <c r="I20879" i="32"/>
  <c r="I20900" i="32"/>
  <c r="I20826" i="32"/>
  <c r="I17225" i="32"/>
  <c r="I17289" i="32"/>
  <c r="I17353" i="32"/>
  <c r="I17417" i="32"/>
  <c r="I17481" i="32"/>
  <c r="L18" i="30"/>
  <c r="H21372" i="32"/>
  <c r="L19" i="30" s="1"/>
  <c r="I20822" i="32"/>
  <c r="I20895" i="32"/>
  <c r="I20877" i="32"/>
  <c r="I20872" i="32"/>
  <c r="I20938" i="32"/>
  <c r="I20965" i="32"/>
  <c r="I20931" i="32"/>
  <c r="I21000" i="32"/>
  <c r="I20984" i="32"/>
  <c r="I21024" i="32"/>
  <c r="I21039" i="32"/>
  <c r="I21092" i="32"/>
  <c r="I21076" i="32"/>
  <c r="I21060" i="32"/>
  <c r="I21044" i="32"/>
  <c r="I21121" i="32"/>
  <c r="I21105" i="32"/>
  <c r="I21406" i="32"/>
  <c r="I21390" i="32"/>
  <c r="I21374" i="32"/>
  <c r="I21358" i="32"/>
  <c r="I21342" i="32"/>
  <c r="I21326" i="32"/>
  <c r="I21310" i="32"/>
  <c r="I21294" i="32"/>
  <c r="I21278" i="32"/>
  <c r="I21262" i="32"/>
  <c r="I21246" i="32"/>
  <c r="I21230" i="32"/>
  <c r="I21214" i="32"/>
  <c r="I21198" i="32"/>
  <c r="I21182" i="32"/>
  <c r="I21166" i="32"/>
  <c r="I21150" i="32"/>
  <c r="I21134" i="32"/>
  <c r="I21469" i="32"/>
  <c r="I21455" i="32"/>
  <c r="I21439" i="32"/>
  <c r="I21423" i="32"/>
  <c r="I20864" i="32"/>
  <c r="I20903" i="32"/>
  <c r="I20875" i="32"/>
  <c r="I20870" i="32"/>
  <c r="I20934" i="32"/>
  <c r="I20961" i="32"/>
  <c r="I20929" i="32"/>
  <c r="I20999" i="32"/>
  <c r="I20983" i="32"/>
  <c r="I21022" i="32"/>
  <c r="I21091" i="32"/>
  <c r="I21075" i="32"/>
  <c r="I21059" i="32"/>
  <c r="I21043" i="32"/>
  <c r="I21120" i="32"/>
  <c r="I21405" i="32"/>
  <c r="I21389" i="32"/>
  <c r="I21373" i="32"/>
  <c r="I21357" i="32"/>
  <c r="I21341" i="32"/>
  <c r="I21325" i="32"/>
  <c r="I21309" i="32"/>
  <c r="I21293" i="32"/>
  <c r="I21277" i="32"/>
  <c r="I21261" i="32"/>
  <c r="I21245" i="32"/>
  <c r="I21229" i="32"/>
  <c r="I21213" i="32"/>
  <c r="I21197" i="32"/>
  <c r="I21181" i="32"/>
  <c r="I21165" i="32"/>
  <c r="I21149" i="32"/>
  <c r="I21454" i="32"/>
  <c r="I21438" i="32"/>
  <c r="I21422" i="32"/>
  <c r="I20863" i="32"/>
  <c r="I20860" i="32"/>
  <c r="I20898" i="32"/>
  <c r="I20873" i="32"/>
  <c r="I20868" i="32"/>
  <c r="I20930" i="32"/>
  <c r="I20959" i="32"/>
  <c r="I20927" i="32"/>
  <c r="I20998" i="32"/>
  <c r="I20982" i="32"/>
  <c r="I21033" i="32"/>
  <c r="I21090" i="32"/>
  <c r="I21074" i="32"/>
  <c r="I21058" i="32"/>
  <c r="I21042" i="32"/>
  <c r="I21119" i="32"/>
  <c r="I21133" i="32"/>
  <c r="I21404" i="32"/>
  <c r="I21388" i="32"/>
  <c r="I21372" i="32"/>
  <c r="I21356" i="32"/>
  <c r="I21340" i="32"/>
  <c r="I21324" i="32"/>
  <c r="I21308" i="32"/>
  <c r="I21292" i="32"/>
  <c r="I21276" i="32"/>
  <c r="I21260" i="32"/>
  <c r="I21244" i="32"/>
  <c r="I21228" i="32"/>
  <c r="I21212" i="32"/>
  <c r="I21196" i="32"/>
  <c r="I21180" i="32"/>
  <c r="I21164" i="32"/>
  <c r="I21148" i="32"/>
  <c r="I21468" i="32"/>
  <c r="I21453" i="32"/>
  <c r="I21437" i="32"/>
  <c r="I21421" i="32"/>
  <c r="I20859" i="32"/>
  <c r="I20865" i="32"/>
  <c r="I20856" i="32"/>
  <c r="I20897" i="32"/>
  <c r="I20871" i="32"/>
  <c r="I20913" i="32"/>
  <c r="I20962" i="32"/>
  <c r="I20957" i="32"/>
  <c r="I20925" i="32"/>
  <c r="I20997" i="32"/>
  <c r="I20981" i="32"/>
  <c r="I21036" i="32"/>
  <c r="I21089" i="32"/>
  <c r="I21073" i="32"/>
  <c r="I21057" i="32"/>
  <c r="I21041" i="32"/>
  <c r="I21118" i="32"/>
  <c r="I21419" i="32"/>
  <c r="I21403" i="32"/>
  <c r="I21387" i="32"/>
  <c r="I21371" i="32"/>
  <c r="I21355" i="32"/>
  <c r="I21339" i="32"/>
  <c r="I21323" i="32"/>
  <c r="I21307" i="32"/>
  <c r="I21291" i="32"/>
  <c r="I21275" i="32"/>
  <c r="I21259" i="32"/>
  <c r="I21243" i="32"/>
  <c r="I21227" i="32"/>
  <c r="I21211" i="32"/>
  <c r="I21195" i="32"/>
  <c r="I21179" i="32"/>
  <c r="I21163" i="32"/>
  <c r="I21147" i="32"/>
  <c r="I21452" i="32"/>
  <c r="I21436" i="32"/>
  <c r="I20855" i="32"/>
  <c r="I20861" i="32"/>
  <c r="I20852" i="32"/>
  <c r="I20904" i="32"/>
  <c r="I20869" i="32"/>
  <c r="I20909" i="32"/>
  <c r="I20954" i="32"/>
  <c r="I20955" i="32"/>
  <c r="I20964" i="32"/>
  <c r="I20970" i="32"/>
  <c r="I20996" i="32"/>
  <c r="I20980" i="32"/>
  <c r="I21037" i="32"/>
  <c r="I21032" i="32"/>
  <c r="I21040" i="32"/>
  <c r="I21088" i="32"/>
  <c r="I21072" i="32"/>
  <c r="I21056" i="32"/>
  <c r="I21104" i="32"/>
  <c r="I21117" i="32"/>
  <c r="I21418" i="32"/>
  <c r="I21402" i="32"/>
  <c r="I21386" i="32"/>
  <c r="I21370" i="32"/>
  <c r="I21354" i="32"/>
  <c r="I21338" i="32"/>
  <c r="I21322" i="32"/>
  <c r="I21306" i="32"/>
  <c r="I21290" i="32"/>
  <c r="I21274" i="32"/>
  <c r="I21258" i="32"/>
  <c r="I21242" i="32"/>
  <c r="I21226" i="32"/>
  <c r="I21210" i="32"/>
  <c r="I21194" i="32"/>
  <c r="I21178" i="32"/>
  <c r="I21162" i="32"/>
  <c r="I21146" i="32"/>
  <c r="I21467" i="32"/>
  <c r="I21451" i="32"/>
  <c r="I21435" i="32"/>
  <c r="I20851" i="32"/>
  <c r="I20866" i="32"/>
  <c r="I20857" i="32"/>
  <c r="I20848" i="32"/>
  <c r="I20896" i="32"/>
  <c r="I20867" i="32"/>
  <c r="I20917" i="32"/>
  <c r="I20948" i="32"/>
  <c r="I20953" i="32"/>
  <c r="I20958" i="32"/>
  <c r="I21011" i="32"/>
  <c r="I20995" i="32"/>
  <c r="I20979" i="32"/>
  <c r="I21031" i="32"/>
  <c r="I21028" i="32"/>
  <c r="I21103" i="32"/>
  <c r="I21087" i="32"/>
  <c r="I21071" i="32"/>
  <c r="I21055" i="32"/>
  <c r="I21132" i="32"/>
  <c r="I21116" i="32"/>
  <c r="I21417" i="32"/>
  <c r="I21401" i="32"/>
  <c r="I21385" i="32"/>
  <c r="I21369" i="32"/>
  <c r="I21353" i="32"/>
  <c r="I21337" i="32"/>
  <c r="I21321" i="32"/>
  <c r="I21305" i="32"/>
  <c r="I21289" i="32"/>
  <c r="I21273" i="32"/>
  <c r="I21257" i="32"/>
  <c r="I21241" i="32"/>
  <c r="I21225" i="32"/>
  <c r="I21209" i="32"/>
  <c r="I21193" i="32"/>
  <c r="I21177" i="32"/>
  <c r="I21161" i="32"/>
  <c r="I21145" i="32"/>
  <c r="I21450" i="32"/>
  <c r="I21434" i="32"/>
  <c r="I20847" i="32"/>
  <c r="I20862" i="32"/>
  <c r="I20853" i="32"/>
  <c r="I20844" i="32"/>
  <c r="I20899" i="32"/>
  <c r="I20892" i="32"/>
  <c r="I20916" i="32"/>
  <c r="I20944" i="32"/>
  <c r="I20951" i="32"/>
  <c r="I20952" i="32"/>
  <c r="I21010" i="32"/>
  <c r="I20994" i="32"/>
  <c r="I20978" i="32"/>
  <c r="I21027" i="32"/>
  <c r="I21102" i="32"/>
  <c r="I21086" i="32"/>
  <c r="I21070" i="32"/>
  <c r="I21054" i="32"/>
  <c r="I21131" i="32"/>
  <c r="I21115" i="32"/>
  <c r="I21416" i="32"/>
  <c r="I21400" i="32"/>
  <c r="I21384" i="32"/>
  <c r="I21368" i="32"/>
  <c r="I21352" i="32"/>
  <c r="I21336" i="32"/>
  <c r="I21320" i="32"/>
  <c r="I21304" i="32"/>
  <c r="I21288" i="32"/>
  <c r="I21272" i="32"/>
  <c r="I21256" i="32"/>
  <c r="I21240" i="32"/>
  <c r="I21224" i="32"/>
  <c r="I21208" i="32"/>
  <c r="I21192" i="32"/>
  <c r="I21176" i="32"/>
  <c r="I21160" i="32"/>
  <c r="I21144" i="32"/>
  <c r="I21465" i="32"/>
  <c r="I21449" i="32"/>
  <c r="I21433" i="32"/>
  <c r="L17" i="30"/>
  <c r="I20843" i="32"/>
  <c r="I20858" i="32"/>
  <c r="I20849" i="32"/>
  <c r="I20840" i="32"/>
  <c r="I20902" i="32"/>
  <c r="I20890" i="32"/>
  <c r="I20912" i="32"/>
  <c r="I20940" i="32"/>
  <c r="I20949" i="32"/>
  <c r="I20967" i="32"/>
  <c r="I21009" i="32"/>
  <c r="I20993" i="32"/>
  <c r="I20977" i="32"/>
  <c r="I21021" i="32"/>
  <c r="I21101" i="32"/>
  <c r="I21085" i="32"/>
  <c r="I21069" i="32"/>
  <c r="I21053" i="32"/>
  <c r="I21130" i="32"/>
  <c r="I21114" i="32"/>
  <c r="I21415" i="32"/>
  <c r="I21399" i="32"/>
  <c r="I21383" i="32"/>
  <c r="I21367" i="32"/>
  <c r="I21351" i="32"/>
  <c r="I21335" i="32"/>
  <c r="I21319" i="32"/>
  <c r="I21303" i="32"/>
  <c r="I21287" i="32"/>
  <c r="I21271" i="32"/>
  <c r="I21255" i="32"/>
  <c r="I21239" i="32"/>
  <c r="I21223" i="32"/>
  <c r="I21207" i="32"/>
  <c r="I21191" i="32"/>
  <c r="I21175" i="32"/>
  <c r="I21159" i="32"/>
  <c r="I21143" i="32"/>
  <c r="I21464" i="32"/>
  <c r="I21448" i="32"/>
  <c r="I21432" i="32"/>
  <c r="I20839" i="32"/>
  <c r="I20854" i="32"/>
  <c r="I20845" i="32"/>
  <c r="I20836" i="32"/>
  <c r="I20894" i="32"/>
  <c r="I20888" i="32"/>
  <c r="I20908" i="32"/>
  <c r="I20936" i="32"/>
  <c r="I20947" i="32"/>
  <c r="I20963" i="32"/>
  <c r="I21008" i="32"/>
  <c r="I20992" i="32"/>
  <c r="I20976" i="32"/>
  <c r="I21029" i="32"/>
  <c r="I21013" i="32"/>
  <c r="I21100" i="32"/>
  <c r="I21084" i="32"/>
  <c r="I21068" i="32"/>
  <c r="I21052" i="32"/>
  <c r="I21129" i="32"/>
  <c r="I21113" i="32"/>
  <c r="I21414" i="32"/>
  <c r="I21398" i="32"/>
  <c r="I21382" i="32"/>
  <c r="I21366" i="32"/>
  <c r="I21350" i="32"/>
  <c r="I21334" i="32"/>
  <c r="I21318" i="32"/>
  <c r="I21302" i="32"/>
  <c r="I21286" i="32"/>
  <c r="I21270" i="32"/>
  <c r="I21254" i="32"/>
  <c r="I21238" i="32"/>
  <c r="I21222" i="32"/>
  <c r="I21206" i="32"/>
  <c r="I21190" i="32"/>
  <c r="I21174" i="32"/>
  <c r="I21158" i="32"/>
  <c r="I21142" i="32"/>
  <c r="I21463" i="32"/>
  <c r="I21447" i="32"/>
  <c r="I21431" i="32"/>
  <c r="I20835" i="32"/>
  <c r="I20850" i="32"/>
  <c r="I20841" i="32"/>
  <c r="I20832" i="32"/>
  <c r="I20891" i="32"/>
  <c r="I20886" i="32"/>
  <c r="I20915" i="32"/>
  <c r="I20932" i="32"/>
  <c r="I20945" i="32"/>
  <c r="I21007" i="32"/>
  <c r="I20991" i="32"/>
  <c r="I20975" i="32"/>
  <c r="I21025" i="32"/>
  <c r="I21020" i="32"/>
  <c r="I21099" i="32"/>
  <c r="I21083" i="32"/>
  <c r="I21067" i="32"/>
  <c r="I21051" i="32"/>
  <c r="I21128" i="32"/>
  <c r="I21112" i="32"/>
  <c r="I21413" i="32"/>
  <c r="I21397" i="32"/>
  <c r="I21381" i="32"/>
  <c r="I21365" i="32"/>
  <c r="I21349" i="32"/>
  <c r="I21333" i="32"/>
  <c r="I21317" i="32"/>
  <c r="I21301" i="32"/>
  <c r="I21285" i="32"/>
  <c r="I21269" i="32"/>
  <c r="I21253" i="32"/>
  <c r="I21237" i="32"/>
  <c r="I21221" i="32"/>
  <c r="I21205" i="32"/>
  <c r="I21189" i="32"/>
  <c r="I21173" i="32"/>
  <c r="I21157" i="32"/>
  <c r="I21141" i="32"/>
  <c r="I21462" i="32"/>
  <c r="I21446" i="32"/>
  <c r="I21430" i="32"/>
  <c r="I20831" i="32"/>
  <c r="I20846" i="32"/>
  <c r="I20837" i="32"/>
  <c r="I20828" i="32"/>
  <c r="I20889" i="32"/>
  <c r="I20884" i="32"/>
  <c r="I20911" i="32"/>
  <c r="I20928" i="32"/>
  <c r="I20943" i="32"/>
  <c r="I20918" i="32"/>
  <c r="I21006" i="32"/>
  <c r="I20990" i="32"/>
  <c r="I20974" i="32"/>
  <c r="I21023" i="32"/>
  <c r="I21019" i="32"/>
  <c r="I21098" i="32"/>
  <c r="I21082" i="32"/>
  <c r="I21066" i="32"/>
  <c r="I21050" i="32"/>
  <c r="I21127" i="32"/>
  <c r="I21111" i="32"/>
  <c r="I21412" i="32"/>
  <c r="I21396" i="32"/>
  <c r="I21380" i="32"/>
  <c r="I21364" i="32"/>
  <c r="I21348" i="32"/>
  <c r="I21332" i="32"/>
  <c r="I21316" i="32"/>
  <c r="I21300" i="32"/>
  <c r="I21284" i="32"/>
  <c r="I21268" i="32"/>
  <c r="I21252" i="32"/>
  <c r="I21236" i="32"/>
  <c r="I21220" i="32"/>
  <c r="I21204" i="32"/>
  <c r="I21188" i="32"/>
  <c r="I21172" i="32"/>
  <c r="I21156" i="32"/>
  <c r="I21140" i="32"/>
  <c r="I21420" i="32"/>
  <c r="I21461" i="32"/>
  <c r="I21445" i="32"/>
  <c r="I21429" i="32"/>
  <c r="I20827" i="32"/>
  <c r="I20842" i="32"/>
  <c r="I20833" i="32"/>
  <c r="I20824" i="32"/>
  <c r="I20887" i="32"/>
  <c r="I20882" i="32"/>
  <c r="I20907" i="32"/>
  <c r="I20968" i="32"/>
  <c r="I20926" i="32"/>
  <c r="I20941" i="32"/>
  <c r="I20923" i="32"/>
  <c r="I21005" i="32"/>
  <c r="I20989" i="32"/>
  <c r="I20973" i="32"/>
  <c r="I21035" i="32"/>
  <c r="I21018" i="32"/>
  <c r="I21097" i="32"/>
  <c r="I21081" i="32"/>
  <c r="I21065" i="32"/>
  <c r="I21049" i="32"/>
  <c r="I21126" i="32"/>
  <c r="I21110" i="32"/>
  <c r="I21411" i="32"/>
  <c r="I21395" i="32"/>
  <c r="I21379" i="32"/>
  <c r="I21363" i="32"/>
  <c r="I21347" i="32"/>
  <c r="I21331" i="32"/>
  <c r="I21315" i="32"/>
  <c r="I21299" i="32"/>
  <c r="I21283" i="32"/>
  <c r="I21267" i="32"/>
  <c r="I21251" i="32"/>
  <c r="I21235" i="32"/>
  <c r="I21219" i="32"/>
  <c r="I21203" i="32"/>
  <c r="I21187" i="32"/>
  <c r="I21171" i="32"/>
  <c r="I21155" i="32"/>
  <c r="I21139" i="32"/>
  <c r="I21472" i="32"/>
  <c r="I21460" i="32"/>
  <c r="I21444" i="32"/>
  <c r="I21428" i="32"/>
  <c r="I20823" i="32"/>
  <c r="I20838" i="32"/>
  <c r="I20829" i="32"/>
  <c r="I20820" i="32"/>
  <c r="I20885" i="32"/>
  <c r="I20880" i="32"/>
  <c r="I20905" i="32"/>
  <c r="I20956" i="32"/>
  <c r="I20924" i="32"/>
  <c r="I20939" i="32"/>
  <c r="I20922" i="32"/>
  <c r="I21004" i="32"/>
  <c r="I20988" i="32"/>
  <c r="I20972" i="32"/>
  <c r="I21038" i="32"/>
  <c r="I21017" i="32"/>
  <c r="I21096" i="32"/>
  <c r="I21080" i="32"/>
  <c r="I21064" i="32"/>
  <c r="I21048" i="32"/>
  <c r="I21125" i="32"/>
  <c r="I21109" i="32"/>
  <c r="I21410" i="32"/>
  <c r="I21394" i="32"/>
  <c r="I21378" i="32"/>
  <c r="I21362" i="32"/>
  <c r="I21346" i="32"/>
  <c r="I21330" i="32"/>
  <c r="I21314" i="32"/>
  <c r="I21298" i="32"/>
  <c r="I21282" i="32"/>
  <c r="I21266" i="32"/>
  <c r="I21250" i="32"/>
  <c r="I21234" i="32"/>
  <c r="I21218" i="32"/>
  <c r="I21202" i="32"/>
  <c r="I21186" i="32"/>
  <c r="I21170" i="32"/>
  <c r="I21154" i="32"/>
  <c r="I21138" i="32"/>
  <c r="I21471" i="32"/>
  <c r="I21459" i="32"/>
  <c r="I21443" i="32"/>
  <c r="I21427" i="32"/>
  <c r="I20819" i="32"/>
  <c r="I20834" i="32"/>
  <c r="I20825" i="32"/>
  <c r="I20893" i="32"/>
  <c r="I20883" i="32"/>
  <c r="I20878" i="32"/>
  <c r="I20914" i="32"/>
  <c r="I20950" i="32"/>
  <c r="I20966" i="32"/>
  <c r="I20937" i="32"/>
  <c r="I20921" i="32"/>
  <c r="I21003" i="32"/>
  <c r="I20987" i="32"/>
  <c r="I20971" i="32"/>
  <c r="I21034" i="32"/>
  <c r="I21016" i="32"/>
  <c r="I21095" i="32"/>
  <c r="I21079" i="32"/>
  <c r="I21063" i="32"/>
  <c r="I21047" i="32"/>
  <c r="I21124" i="32"/>
  <c r="I21108" i="32"/>
  <c r="I21409" i="32"/>
  <c r="I21393" i="32"/>
  <c r="I21377" i="32"/>
  <c r="I21361" i="32"/>
  <c r="I21345" i="32"/>
  <c r="I21329" i="32"/>
  <c r="I21313" i="32"/>
  <c r="I21297" i="32"/>
  <c r="I21281" i="32"/>
  <c r="I21265" i="32"/>
  <c r="I21249" i="32"/>
  <c r="I21233" i="32"/>
  <c r="I21217" i="32"/>
  <c r="I21201" i="32"/>
  <c r="I21185" i="32"/>
  <c r="I21169" i="32"/>
  <c r="I21153" i="32"/>
  <c r="I21137" i="32"/>
  <c r="I21458" i="32"/>
  <c r="I21442" i="32"/>
  <c r="I21426" i="32"/>
  <c r="I20830" i="32"/>
  <c r="I20821" i="32"/>
  <c r="I20901" i="32"/>
  <c r="I20881" i="32"/>
  <c r="I20876" i="32"/>
  <c r="I20910" i="32"/>
  <c r="I20946" i="32"/>
  <c r="I20960" i="32"/>
  <c r="I20935" i="32"/>
  <c r="I20920" i="32"/>
  <c r="I21002" i="32"/>
  <c r="I20986" i="32"/>
  <c r="I21012" i="32"/>
  <c r="I21030" i="32"/>
  <c r="I21015" i="32"/>
  <c r="I21094" i="32"/>
  <c r="I21078" i="32"/>
  <c r="I21062" i="32"/>
  <c r="I21046" i="32"/>
  <c r="I21123" i="32"/>
  <c r="I21107" i="32"/>
  <c r="I21408" i="32"/>
  <c r="I21392" i="32"/>
  <c r="I21376" i="32"/>
  <c r="I21360" i="32"/>
  <c r="I21344" i="32"/>
  <c r="I21328" i="32"/>
  <c r="I21312" i="32"/>
  <c r="I21296" i="32"/>
  <c r="I21280" i="32"/>
  <c r="I21264" i="32"/>
  <c r="I21248" i="32"/>
  <c r="I21232" i="32"/>
  <c r="I21216" i="32"/>
  <c r="I21200" i="32"/>
  <c r="I21184" i="32"/>
  <c r="I21168" i="32"/>
  <c r="I21152" i="32"/>
  <c r="I21136" i="32"/>
  <c r="I21470" i="32"/>
  <c r="I21457" i="32"/>
  <c r="I21441" i="32"/>
  <c r="I21425" i="32"/>
  <c r="I21749" i="32"/>
  <c r="I21722" i="32"/>
  <c r="K12" i="30"/>
  <c r="D14" i="41"/>
  <c r="E14" i="41" s="1"/>
  <c r="K16" i="30" s="1"/>
  <c r="L79" i="30"/>
  <c r="L71" i="30"/>
  <c r="L63" i="30"/>
  <c r="L55" i="30"/>
  <c r="L47" i="30"/>
  <c r="L39" i="30"/>
  <c r="J71" i="30"/>
  <c r="J55" i="30"/>
  <c r="J39" i="30"/>
  <c r="J23" i="30"/>
  <c r="I21797" i="32"/>
  <c r="I21738" i="32"/>
  <c r="L28" i="30"/>
  <c r="O28" i="30"/>
  <c r="J69" i="30"/>
  <c r="J53" i="30"/>
  <c r="J37" i="30"/>
  <c r="I21810" i="32"/>
  <c r="I21796" i="32"/>
  <c r="I21466" i="32"/>
  <c r="I21478" i="32"/>
  <c r="I21486" i="32"/>
  <c r="I21494" i="32"/>
  <c r="I21502" i="32"/>
  <c r="I21510" i="32"/>
  <c r="I21518" i="32"/>
  <c r="I21526" i="32"/>
  <c r="I21534" i="32"/>
  <c r="I21542" i="32"/>
  <c r="I21550" i="32"/>
  <c r="I21558" i="32"/>
  <c r="I21566" i="32"/>
  <c r="I21574" i="32"/>
  <c r="I21582" i="32"/>
  <c r="I21590" i="32"/>
  <c r="I21598" i="32"/>
  <c r="I21606" i="32"/>
  <c r="I21614" i="32"/>
  <c r="I21622" i="32"/>
  <c r="I21630" i="32"/>
  <c r="I21638" i="32"/>
  <c r="I21646" i="32"/>
  <c r="I21654" i="32"/>
  <c r="I21662" i="32"/>
  <c r="I21670" i="32"/>
  <c r="I21678" i="32"/>
  <c r="I21686" i="32"/>
  <c r="I21694" i="32"/>
  <c r="I21702" i="32"/>
  <c r="I21710" i="32"/>
  <c r="I21718" i="32"/>
  <c r="I21726" i="32"/>
  <c r="I21734" i="32"/>
  <c r="I21742" i="32"/>
  <c r="I21750" i="32"/>
  <c r="I21758" i="32"/>
  <c r="I21766" i="32"/>
  <c r="I21774" i="32"/>
  <c r="I21782" i="32"/>
  <c r="I21790" i="32"/>
  <c r="I21798" i="32"/>
  <c r="I21806" i="32"/>
  <c r="I21814" i="32"/>
  <c r="I21479" i="32"/>
  <c r="I21487" i="32"/>
  <c r="I21495" i="32"/>
  <c r="I21503" i="32"/>
  <c r="I21511" i="32"/>
  <c r="I21519" i="32"/>
  <c r="I21527" i="32"/>
  <c r="I21535" i="32"/>
  <c r="I21543" i="32"/>
  <c r="I21551" i="32"/>
  <c r="I21559" i="32"/>
  <c r="I21567" i="32"/>
  <c r="I21575" i="32"/>
  <c r="I21583" i="32"/>
  <c r="I21591" i="32"/>
  <c r="I21599" i="32"/>
  <c r="I21607" i="32"/>
  <c r="I21615" i="32"/>
  <c r="I21623" i="32"/>
  <c r="I21631" i="32"/>
  <c r="I21639" i="32"/>
  <c r="I21647" i="32"/>
  <c r="I21655" i="32"/>
  <c r="I21663" i="32"/>
  <c r="I21671" i="32"/>
  <c r="I21679" i="32"/>
  <c r="I21687" i="32"/>
  <c r="I21695" i="32"/>
  <c r="I21703" i="32"/>
  <c r="I21711" i="32"/>
  <c r="I21719" i="32"/>
  <c r="I21727" i="32"/>
  <c r="I21735" i="32"/>
  <c r="I21743" i="32"/>
  <c r="I21751" i="32"/>
  <c r="I21759" i="32"/>
  <c r="I21767" i="32"/>
  <c r="I21775" i="32"/>
  <c r="I21783" i="32"/>
  <c r="I21791" i="32"/>
  <c r="I21799" i="32"/>
  <c r="I21807" i="32"/>
  <c r="I21815" i="32"/>
  <c r="I21480" i="32"/>
  <c r="I21488" i="32"/>
  <c r="I21496" i="32"/>
  <c r="I21504" i="32"/>
  <c r="I21512" i="32"/>
  <c r="I21520" i="32"/>
  <c r="I21528" i="32"/>
  <c r="I21536" i="32"/>
  <c r="I21544" i="32"/>
  <c r="I21552" i="32"/>
  <c r="I21560" i="32"/>
  <c r="I21568" i="32"/>
  <c r="I21576" i="32"/>
  <c r="I21584" i="32"/>
  <c r="I21592" i="32"/>
  <c r="I21600" i="32"/>
  <c r="I21608" i="32"/>
  <c r="I21616" i="32"/>
  <c r="I21624" i="32"/>
  <c r="I21632" i="32"/>
  <c r="I21640" i="32"/>
  <c r="I21648" i="32"/>
  <c r="I21656" i="32"/>
  <c r="I21664" i="32"/>
  <c r="I21672" i="32"/>
  <c r="I21680" i="32"/>
  <c r="I21688" i="32"/>
  <c r="I21696" i="32"/>
  <c r="I21704" i="32"/>
  <c r="I21712" i="32"/>
  <c r="I21720" i="32"/>
  <c r="I21728" i="32"/>
  <c r="I21736" i="32"/>
  <c r="I21744" i="32"/>
  <c r="I21752" i="32"/>
  <c r="I21760" i="32"/>
  <c r="I21768" i="32"/>
  <c r="I21776" i="32"/>
  <c r="I21784" i="32"/>
  <c r="I21792" i="32"/>
  <c r="I21800" i="32"/>
  <c r="I21808" i="32"/>
  <c r="I21816" i="32"/>
  <c r="I21473" i="32"/>
  <c r="I21481" i="32"/>
  <c r="I21489" i="32"/>
  <c r="I21497" i="32"/>
  <c r="I21505" i="32"/>
  <c r="I21513" i="32"/>
  <c r="I21521" i="32"/>
  <c r="I21529" i="32"/>
  <c r="I21537" i="32"/>
  <c r="I21545" i="32"/>
  <c r="I21553" i="32"/>
  <c r="I21561" i="32"/>
  <c r="I21569" i="32"/>
  <c r="I21577" i="32"/>
  <c r="I21585" i="32"/>
  <c r="I21593" i="32"/>
  <c r="I21601" i="32"/>
  <c r="I21609" i="32"/>
  <c r="I21617" i="32"/>
  <c r="I21625" i="32"/>
  <c r="I21633" i="32"/>
  <c r="I21641" i="32"/>
  <c r="I21649" i="32"/>
  <c r="I21657" i="32"/>
  <c r="I21665" i="32"/>
  <c r="I21673" i="32"/>
  <c r="I21681" i="32"/>
  <c r="I21689" i="32"/>
  <c r="I21697" i="32"/>
  <c r="I21705" i="32"/>
  <c r="I21713" i="32"/>
  <c r="I21721" i="32"/>
  <c r="I21729" i="32"/>
  <c r="I21737" i="32"/>
  <c r="I21745" i="32"/>
  <c r="I21753" i="32"/>
  <c r="I21761" i="32"/>
  <c r="I21769" i="32"/>
  <c r="I21777" i="32"/>
  <c r="I21785" i="32"/>
  <c r="I21793" i="32"/>
  <c r="I21801" i="32"/>
  <c r="I21809" i="32"/>
  <c r="I21475" i="32"/>
  <c r="I21483" i="32"/>
  <c r="I21491" i="32"/>
  <c r="I21499" i="32"/>
  <c r="I21507" i="32"/>
  <c r="I21515" i="32"/>
  <c r="I21523" i="32"/>
  <c r="I21531" i="32"/>
  <c r="I21539" i="32"/>
  <c r="I21547" i="32"/>
  <c r="I21555" i="32"/>
  <c r="I21563" i="32"/>
  <c r="I21571" i="32"/>
  <c r="I21579" i="32"/>
  <c r="I21587" i="32"/>
  <c r="I21595" i="32"/>
  <c r="I21603" i="32"/>
  <c r="I21611" i="32"/>
  <c r="I21619" i="32"/>
  <c r="I21627" i="32"/>
  <c r="I21635" i="32"/>
  <c r="I21643" i="32"/>
  <c r="I21651" i="32"/>
  <c r="I21659" i="32"/>
  <c r="I21667" i="32"/>
  <c r="I21675" i="32"/>
  <c r="I21683" i="32"/>
  <c r="I21691" i="32"/>
  <c r="I21699" i="32"/>
  <c r="I21707" i="32"/>
  <c r="I21715" i="32"/>
  <c r="I21723" i="32"/>
  <c r="I21731" i="32"/>
  <c r="I21739" i="32"/>
  <c r="I21747" i="32"/>
  <c r="I21755" i="32"/>
  <c r="I21763" i="32"/>
  <c r="I21771" i="32"/>
  <c r="I21779" i="32"/>
  <c r="I21787" i="32"/>
  <c r="I21795" i="32"/>
  <c r="I21803" i="32"/>
  <c r="I21811" i="32"/>
  <c r="I21508" i="32"/>
  <c r="I21578" i="32"/>
  <c r="I21589" i="32"/>
  <c r="I21636" i="32"/>
  <c r="I21706" i="32"/>
  <c r="I21717" i="32"/>
  <c r="I21764" i="32"/>
  <c r="I21485" i="32"/>
  <c r="I21532" i="32"/>
  <c r="I21602" i="32"/>
  <c r="I21613" i="32"/>
  <c r="I21660" i="32"/>
  <c r="I21498" i="32"/>
  <c r="I21509" i="32"/>
  <c r="I21556" i="32"/>
  <c r="I21626" i="32"/>
  <c r="I21637" i="32"/>
  <c r="I21684" i="32"/>
  <c r="I21754" i="32"/>
  <c r="I21765" i="32"/>
  <c r="I21812" i="32"/>
  <c r="I21522" i="32"/>
  <c r="I21533" i="32"/>
  <c r="I21580" i="32"/>
  <c r="I21650" i="32"/>
  <c r="I21661" i="32"/>
  <c r="I21708" i="32"/>
  <c r="I21778" i="32"/>
  <c r="I21789" i="32"/>
  <c r="I21474" i="32"/>
  <c r="I21546" i="32"/>
  <c r="I21557" i="32"/>
  <c r="I21604" i="32"/>
  <c r="I21674" i="32"/>
  <c r="I21685" i="32"/>
  <c r="I21732" i="32"/>
  <c r="I21500" i="32"/>
  <c r="I21570" i="32"/>
  <c r="I21581" i="32"/>
  <c r="I21628" i="32"/>
  <c r="I21698" i="32"/>
  <c r="I21709" i="32"/>
  <c r="I21756" i="32"/>
  <c r="I21476" i="32"/>
  <c r="I21524" i="32"/>
  <c r="I21594" i="32"/>
  <c r="I21605" i="32"/>
  <c r="I21652" i="32"/>
  <c r="I21477" i="32"/>
  <c r="I21490" i="32"/>
  <c r="I21501" i="32"/>
  <c r="I21548" i="32"/>
  <c r="I21618" i="32"/>
  <c r="I21629" i="32"/>
  <c r="I21676" i="32"/>
  <c r="I21514" i="32"/>
  <c r="I21525" i="32"/>
  <c r="I21572" i="32"/>
  <c r="I21642" i="32"/>
  <c r="I21653" i="32"/>
  <c r="I21700" i="32"/>
  <c r="I21770" i="32"/>
  <c r="I21781" i="32"/>
  <c r="I21817" i="32"/>
  <c r="I21538" i="32"/>
  <c r="I21549" i="32"/>
  <c r="I21596" i="32"/>
  <c r="I21666" i="32"/>
  <c r="I21677" i="32"/>
  <c r="I21724" i="32"/>
  <c r="I21794" i="32"/>
  <c r="I21805" i="32"/>
  <c r="I21492" i="32"/>
  <c r="I21562" i="32"/>
  <c r="I21573" i="32"/>
  <c r="I21620" i="32"/>
  <c r="I21690" i="32"/>
  <c r="I21701" i="32"/>
  <c r="I21748" i="32"/>
  <c r="I21516" i="32"/>
  <c r="I21586" i="32"/>
  <c r="I21597" i="32"/>
  <c r="I21644" i="32"/>
  <c r="I21482" i="32"/>
  <c r="I21493" i="32"/>
  <c r="I21540" i="32"/>
  <c r="I21610" i="32"/>
  <c r="I21621" i="32"/>
  <c r="I21668" i="32"/>
  <c r="I21506" i="32"/>
  <c r="I21517" i="32"/>
  <c r="I21564" i="32"/>
  <c r="I21634" i="32"/>
  <c r="I21645" i="32"/>
  <c r="I21692" i="32"/>
  <c r="I21762" i="32"/>
  <c r="I21773" i="32"/>
  <c r="I21530" i="32"/>
  <c r="I21541" i="32"/>
  <c r="I21588" i="32"/>
  <c r="I21658" i="32"/>
  <c r="I21669" i="32"/>
  <c r="I21716" i="32"/>
  <c r="I21484" i="32"/>
  <c r="I21554" i="32"/>
  <c r="I21565" i="32"/>
  <c r="I21612" i="32"/>
  <c r="I21682" i="32"/>
  <c r="I21693" i="32"/>
  <c r="L77" i="30"/>
  <c r="L69" i="30"/>
  <c r="L61" i="30"/>
  <c r="L53" i="30"/>
  <c r="L45" i="30"/>
  <c r="L37" i="30"/>
  <c r="J67" i="30"/>
  <c r="J51" i="30"/>
  <c r="J35" i="30"/>
  <c r="D40" i="41"/>
  <c r="E40" i="41" s="1"/>
  <c r="K14" i="30" s="1"/>
  <c r="I21780" i="32"/>
  <c r="I21733" i="32"/>
  <c r="J66" i="30"/>
  <c r="J50" i="30"/>
  <c r="J34" i="30"/>
  <c r="L76" i="30"/>
  <c r="L27" i="30"/>
  <c r="I21746" i="32"/>
  <c r="L26" i="30"/>
  <c r="J79" i="30"/>
  <c r="J63" i="30"/>
  <c r="J47" i="30"/>
  <c r="J31" i="30"/>
  <c r="I21804" i="32"/>
  <c r="I21730" i="32"/>
  <c r="I21714" i="32"/>
  <c r="L82" i="30"/>
  <c r="L24" i="30"/>
  <c r="O24" i="30"/>
  <c r="I21788" i="32"/>
  <c r="C12" i="30"/>
  <c r="J76" i="30"/>
  <c r="J60" i="30"/>
  <c r="J44" i="30"/>
  <c r="I21802" i="32"/>
  <c r="I21757" i="32"/>
  <c r="I21741" i="32"/>
  <c r="L81" i="30"/>
  <c r="L73" i="30"/>
  <c r="L65" i="30"/>
  <c r="L57" i="30"/>
  <c r="L49" i="30"/>
  <c r="L41" i="30"/>
  <c r="L23" i="30"/>
  <c r="D46" i="41"/>
  <c r="E46" i="41" s="1"/>
  <c r="K13" i="30" s="1"/>
  <c r="I21772" i="32"/>
  <c r="J74" i="30"/>
  <c r="J58" i="30"/>
  <c r="J42" i="30"/>
  <c r="J26" i="30"/>
  <c r="I21786" i="32"/>
  <c r="I21740" i="32"/>
  <c r="O20" i="30"/>
  <c r="L32" i="30"/>
  <c r="O32" i="30"/>
  <c r="J73" i="30"/>
  <c r="J57" i="30"/>
  <c r="J41" i="30"/>
  <c r="J25" i="30"/>
  <c r="I21725" i="32"/>
  <c r="L21" i="30"/>
  <c r="M20" i="30" s="1"/>
  <c r="L31" i="30"/>
  <c r="I21813" i="32"/>
  <c r="C10" i="30"/>
  <c r="L34" i="30"/>
  <c r="J75" i="30"/>
  <c r="J59" i="30"/>
  <c r="J43" i="30"/>
  <c r="J27" i="30"/>
  <c r="L22" i="30"/>
  <c r="L30" i="30"/>
  <c r="L29" i="30"/>
  <c r="J70" i="30"/>
  <c r="J54" i="30"/>
  <c r="J38" i="30"/>
  <c r="J22" i="30"/>
  <c r="J21" i="30"/>
  <c r="J81" i="30"/>
  <c r="J65" i="30"/>
  <c r="J49" i="30"/>
  <c r="J33" i="30"/>
  <c r="I17" i="30"/>
  <c r="J17" i="30"/>
  <c r="L83" i="30"/>
  <c r="L67" i="30"/>
  <c r="L51" i="30"/>
  <c r="J80" i="30"/>
  <c r="J64" i="30"/>
  <c r="J48" i="30"/>
  <c r="J32" i="30"/>
  <c r="O21" i="30"/>
  <c r="C11" i="30"/>
  <c r="L74" i="30"/>
  <c r="L58" i="30"/>
  <c r="L42" i="30"/>
  <c r="L25" i="30"/>
  <c r="M25" i="30" s="1"/>
  <c r="J78" i="30"/>
  <c r="J62" i="30"/>
  <c r="J46" i="30"/>
  <c r="J30" i="30"/>
  <c r="M19" i="30" l="1"/>
  <c r="M18" i="30"/>
  <c r="M22" i="30"/>
  <c r="D13" i="30"/>
  <c r="E13" i="30" s="1"/>
  <c r="D11" i="30"/>
  <c r="M23" i="30"/>
  <c r="M24" i="30"/>
  <c r="D14" i="30"/>
  <c r="E14" i="30" s="1"/>
  <c r="M26" i="30"/>
  <c r="K11" i="30"/>
  <c r="I18" i="30"/>
  <c r="I19" i="30" s="1"/>
  <c r="I20" i="30" s="1"/>
  <c r="I21" i="30" s="1"/>
  <c r="I22" i="30" s="1"/>
  <c r="I23" i="30" s="1"/>
  <c r="I24" i="30" s="1"/>
  <c r="I25" i="30" s="1"/>
  <c r="I26" i="30" s="1"/>
  <c r="I27" i="30" s="1"/>
  <c r="I28" i="30" s="1"/>
  <c r="I29" i="30" s="1"/>
  <c r="I30" i="30" s="1"/>
  <c r="I31" i="30" s="1"/>
  <c r="I32" i="30" s="1"/>
  <c r="I33" i="30" s="1"/>
  <c r="I34" i="30" s="1"/>
  <c r="I35" i="30" s="1"/>
  <c r="I36" i="30" s="1"/>
  <c r="I37" i="30" s="1"/>
  <c r="I38" i="30" s="1"/>
  <c r="I39" i="30" s="1"/>
  <c r="I40" i="30" s="1"/>
  <c r="I41" i="30" s="1"/>
  <c r="I42" i="30" s="1"/>
  <c r="I43" i="30" s="1"/>
  <c r="I44" i="30" s="1"/>
  <c r="I45" i="30" s="1"/>
  <c r="I46" i="30" s="1"/>
  <c r="I47" i="30" s="1"/>
  <c r="I48" i="30" s="1"/>
  <c r="I49" i="30" s="1"/>
  <c r="I50" i="30" s="1"/>
  <c r="I51" i="30" s="1"/>
  <c r="I52" i="30" s="1"/>
  <c r="I53" i="30" s="1"/>
  <c r="I54" i="30" s="1"/>
  <c r="I55" i="30" s="1"/>
  <c r="I56" i="30" s="1"/>
  <c r="I57" i="30" s="1"/>
  <c r="I58" i="30" s="1"/>
  <c r="I59" i="30" s="1"/>
  <c r="I60" i="30" s="1"/>
  <c r="I61" i="30" s="1"/>
  <c r="I62" i="30" s="1"/>
  <c r="I63" i="30" s="1"/>
  <c r="I64" i="30" s="1"/>
  <c r="I65" i="30" s="1"/>
  <c r="I66" i="30" s="1"/>
  <c r="I67" i="30" s="1"/>
  <c r="I68" i="30" s="1"/>
  <c r="I69" i="30" s="1"/>
  <c r="I70" i="30" s="1"/>
  <c r="I71" i="30" s="1"/>
  <c r="I72" i="30" s="1"/>
  <c r="I73" i="30" s="1"/>
  <c r="I74" i="30" s="1"/>
  <c r="I75" i="30" s="1"/>
  <c r="I76" i="30" s="1"/>
  <c r="I77" i="30" s="1"/>
  <c r="I78" i="30" s="1"/>
  <c r="I79" i="30" s="1"/>
  <c r="I80" i="30" s="1"/>
  <c r="I81" i="30" s="1"/>
  <c r="I82" i="30" s="1"/>
  <c r="I83" i="30" s="1"/>
  <c r="I16" i="30"/>
  <c r="H16" i="30"/>
  <c r="J16" i="30" s="1"/>
  <c r="M27" i="30"/>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 r="M71" i="30" s="1"/>
  <c r="M72" i="30" s="1"/>
  <c r="M73" i="30" s="1"/>
  <c r="M74" i="30" s="1"/>
  <c r="M75" i="30" s="1"/>
  <c r="M76" i="30" s="1"/>
  <c r="M77" i="30" s="1"/>
  <c r="M78" i="30" s="1"/>
  <c r="M79" i="30" s="1"/>
  <c r="M80" i="30" s="1"/>
  <c r="M81" i="30" s="1"/>
  <c r="M82" i="30" s="1"/>
  <c r="M83" i="30" s="1"/>
  <c r="I21407" i="32"/>
  <c r="I21391" i="32"/>
  <c r="I21375" i="32"/>
  <c r="I21456" i="32"/>
  <c r="I21440" i="32"/>
  <c r="M21" i="30"/>
  <c r="D12" i="30"/>
  <c r="E12" i="30" s="1"/>
  <c r="E73" i="30" s="1"/>
  <c r="E70" i="30"/>
  <c r="M17" i="30"/>
  <c r="M16" i="30" s="1"/>
  <c r="I21424" i="32"/>
  <c r="R24" i="30" l="1"/>
  <c r="R25" i="30"/>
  <c r="R27" i="30"/>
  <c r="R26" i="30"/>
  <c r="E78" i="30"/>
  <c r="E72" i="30"/>
  <c r="I15" i="30"/>
  <c r="H15" i="30"/>
  <c r="J15" i="30" s="1"/>
  <c r="M15" i="30"/>
  <c r="L16" i="30"/>
  <c r="N16" i="30" s="1"/>
  <c r="O16" i="30" s="1"/>
  <c r="E11" i="30"/>
  <c r="K10" i="30"/>
  <c r="E69" i="30" l="1"/>
  <c r="E71" i="30" s="1"/>
  <c r="E74" i="30"/>
  <c r="R28" i="30"/>
  <c r="R29" i="30"/>
  <c r="R31" i="30"/>
  <c r="T31" i="30" s="1"/>
  <c r="R30" i="30"/>
  <c r="T30" i="30" s="1"/>
  <c r="D10" i="30"/>
  <c r="E10" i="30" s="1"/>
  <c r="E75" i="30" s="1"/>
  <c r="T26" i="30"/>
  <c r="K9" i="30"/>
  <c r="M14" i="30"/>
  <c r="L15" i="30"/>
  <c r="N15" i="30" s="1"/>
  <c r="O15" i="30" s="1"/>
  <c r="I14" i="30"/>
  <c r="H14" i="30"/>
  <c r="J14" i="30" s="1"/>
  <c r="T25" i="30"/>
  <c r="T27" i="30"/>
  <c r="T24" i="30"/>
  <c r="R17" i="30" l="1"/>
  <c r="R18" i="30"/>
  <c r="R19" i="30"/>
  <c r="R16" i="30"/>
  <c r="T16" i="30" s="1"/>
  <c r="I13" i="30"/>
  <c r="H13" i="30"/>
  <c r="J13" i="30" s="1"/>
  <c r="T29" i="30"/>
  <c r="T28" i="30"/>
  <c r="M13" i="30"/>
  <c r="L14" i="30"/>
  <c r="N14" i="30" s="1"/>
  <c r="O14" i="30" s="1"/>
  <c r="R20" i="30"/>
  <c r="R21" i="30"/>
  <c r="R22" i="30"/>
  <c r="R23" i="30"/>
  <c r="K8" i="30"/>
  <c r="R32" i="30"/>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23" i="30" s="1"/>
  <c r="S124" i="30" s="1"/>
  <c r="S125" i="30" s="1"/>
  <c r="S126" i="30" s="1"/>
  <c r="S127" i="30" s="1"/>
  <c r="S128" i="30" s="1"/>
  <c r="S129" i="30" s="1"/>
  <c r="S130" i="30" s="1"/>
  <c r="S131" i="30" s="1"/>
  <c r="S132" i="30" s="1"/>
  <c r="S133" i="30" s="1"/>
  <c r="S134" i="30" s="1"/>
  <c r="S135" i="30" s="1"/>
  <c r="R48" i="30"/>
  <c r="T48" i="30" s="1"/>
  <c r="R64" i="30"/>
  <c r="T64" i="30" s="1"/>
  <c r="R80" i="30"/>
  <c r="R96" i="30"/>
  <c r="R112" i="30"/>
  <c r="R128" i="30"/>
  <c r="R33" i="30"/>
  <c r="T33" i="30" s="1"/>
  <c r="R49" i="30"/>
  <c r="T49" i="30" s="1"/>
  <c r="R65" i="30"/>
  <c r="T65" i="30" s="1"/>
  <c r="R81" i="30"/>
  <c r="R97" i="30"/>
  <c r="R113" i="30"/>
  <c r="R129" i="30"/>
  <c r="R34" i="30"/>
  <c r="T34" i="30" s="1"/>
  <c r="R50" i="30"/>
  <c r="T50" i="30" s="1"/>
  <c r="R66" i="30"/>
  <c r="T66" i="30" s="1"/>
  <c r="R82" i="30"/>
  <c r="R98" i="30"/>
  <c r="R114" i="30"/>
  <c r="R130" i="30"/>
  <c r="R35" i="30"/>
  <c r="T35" i="30" s="1"/>
  <c r="R51" i="30"/>
  <c r="T51" i="30" s="1"/>
  <c r="R67" i="30"/>
  <c r="T67" i="30" s="1"/>
  <c r="R83" i="30"/>
  <c r="R99" i="30"/>
  <c r="R115" i="30"/>
  <c r="R131" i="30"/>
  <c r="R36" i="30"/>
  <c r="T36" i="30" s="1"/>
  <c r="R52" i="30"/>
  <c r="T52" i="30" s="1"/>
  <c r="R68" i="30"/>
  <c r="T68" i="30" s="1"/>
  <c r="R84" i="30"/>
  <c r="R100" i="30"/>
  <c r="R116" i="30"/>
  <c r="R132" i="30"/>
  <c r="R37" i="30"/>
  <c r="T37" i="30" s="1"/>
  <c r="R53" i="30"/>
  <c r="T53" i="30" s="1"/>
  <c r="R69" i="30"/>
  <c r="T69" i="30" s="1"/>
  <c r="R85" i="30"/>
  <c r="R101" i="30"/>
  <c r="R117" i="30"/>
  <c r="R133" i="30"/>
  <c r="R38" i="30"/>
  <c r="T38" i="30" s="1"/>
  <c r="R54" i="30"/>
  <c r="T54" i="30" s="1"/>
  <c r="R70" i="30"/>
  <c r="T70" i="30" s="1"/>
  <c r="R86" i="30"/>
  <c r="R102" i="30"/>
  <c r="R118" i="30"/>
  <c r="R134" i="30"/>
  <c r="R39" i="30"/>
  <c r="T39" i="30" s="1"/>
  <c r="R55" i="30"/>
  <c r="T55" i="30" s="1"/>
  <c r="R71" i="30"/>
  <c r="T71" i="30" s="1"/>
  <c r="R87" i="30"/>
  <c r="R103" i="30"/>
  <c r="R119" i="30"/>
  <c r="R135" i="30"/>
  <c r="R40" i="30"/>
  <c r="T40" i="30" s="1"/>
  <c r="R56" i="30"/>
  <c r="T56" i="30" s="1"/>
  <c r="R72" i="30"/>
  <c r="T72" i="30" s="1"/>
  <c r="R88" i="30"/>
  <c r="R104" i="30"/>
  <c r="R120" i="30"/>
  <c r="R41" i="30"/>
  <c r="T41" i="30" s="1"/>
  <c r="R57" i="30"/>
  <c r="T57" i="30" s="1"/>
  <c r="R73" i="30"/>
  <c r="T73" i="30" s="1"/>
  <c r="R89" i="30"/>
  <c r="R105" i="30"/>
  <c r="R121" i="30"/>
  <c r="R43" i="30"/>
  <c r="T43" i="30" s="1"/>
  <c r="R59" i="30"/>
  <c r="T59" i="30" s="1"/>
  <c r="R75" i="30"/>
  <c r="T75" i="30" s="1"/>
  <c r="R91" i="30"/>
  <c r="R107" i="30"/>
  <c r="R123" i="30"/>
  <c r="R44" i="30"/>
  <c r="T44" i="30" s="1"/>
  <c r="R60" i="30"/>
  <c r="T60" i="30" s="1"/>
  <c r="R76" i="30"/>
  <c r="T76" i="30" s="1"/>
  <c r="R92" i="30"/>
  <c r="R108" i="30"/>
  <c r="R124" i="30"/>
  <c r="R45" i="30"/>
  <c r="T45" i="30" s="1"/>
  <c r="R61" i="30"/>
  <c r="T61" i="30" s="1"/>
  <c r="R77" i="30"/>
  <c r="T77" i="30" s="1"/>
  <c r="R93" i="30"/>
  <c r="R109" i="30"/>
  <c r="R125" i="30"/>
  <c r="R47" i="30"/>
  <c r="T47" i="30" s="1"/>
  <c r="R63" i="30"/>
  <c r="T63" i="30" s="1"/>
  <c r="R79" i="30"/>
  <c r="T79" i="30" s="1"/>
  <c r="R95" i="30"/>
  <c r="R111" i="30"/>
  <c r="R127" i="30"/>
  <c r="R126" i="30"/>
  <c r="R42" i="30"/>
  <c r="T42" i="30" s="1"/>
  <c r="R46" i="30"/>
  <c r="T46" i="30" s="1"/>
  <c r="R58" i="30"/>
  <c r="T58" i="30" s="1"/>
  <c r="R62" i="30"/>
  <c r="T62" i="30" s="1"/>
  <c r="R74" i="30"/>
  <c r="T74" i="30" s="1"/>
  <c r="R78" i="30"/>
  <c r="T78" i="30" s="1"/>
  <c r="R90" i="30"/>
  <c r="R94" i="30"/>
  <c r="R106" i="30"/>
  <c r="R110" i="30"/>
  <c r="R122" i="30"/>
  <c r="S21" i="30" l="1"/>
  <c r="T21" i="30"/>
  <c r="S20" i="30"/>
  <c r="T20" i="30"/>
  <c r="M12" i="30"/>
  <c r="L13" i="30"/>
  <c r="N13" i="30" s="1"/>
  <c r="O13" i="30" s="1"/>
  <c r="S27" i="30"/>
  <c r="T32" i="30"/>
  <c r="S24" i="30"/>
  <c r="S26" i="30"/>
  <c r="S25" i="30"/>
  <c r="I12" i="30"/>
  <c r="H12" i="30"/>
  <c r="J12" i="30" s="1"/>
  <c r="S19" i="30"/>
  <c r="T19" i="30"/>
  <c r="S28" i="30"/>
  <c r="T23" i="30"/>
  <c r="S23" i="30"/>
  <c r="S18" i="30"/>
  <c r="T18" i="30"/>
  <c r="S22" i="30"/>
  <c r="T22" i="30"/>
  <c r="S17" i="30"/>
  <c r="S16" i="30" s="1"/>
  <c r="S15" i="30" s="1"/>
  <c r="S14" i="30" s="1"/>
  <c r="S13" i="30" s="1"/>
  <c r="S12" i="30" s="1"/>
  <c r="S11" i="30" s="1"/>
  <c r="S10" i="30" s="1"/>
  <c r="S9" i="30" s="1"/>
  <c r="S8" i="30" s="1"/>
  <c r="T17" i="30"/>
  <c r="H11" i="30" l="1"/>
  <c r="J11" i="30" s="1"/>
  <c r="I11" i="30"/>
  <c r="M11" i="30"/>
  <c r="L12" i="30"/>
  <c r="N12" i="30" s="1"/>
  <c r="O12" i="30" s="1"/>
  <c r="M10" i="30" l="1"/>
  <c r="L11" i="30"/>
  <c r="N11" i="30" s="1"/>
  <c r="O11" i="30" s="1"/>
  <c r="D9" i="30"/>
  <c r="E9" i="30" s="1"/>
  <c r="E76" i="30" s="1"/>
  <c r="H10" i="30"/>
  <c r="J10" i="30" s="1"/>
  <c r="I10" i="30"/>
  <c r="H9" i="30" l="1"/>
  <c r="J9" i="30" s="1"/>
  <c r="I9" i="30"/>
  <c r="R15" i="30"/>
  <c r="T15" i="30" s="1"/>
  <c r="R12" i="30"/>
  <c r="T12" i="30" s="1"/>
  <c r="R14" i="30"/>
  <c r="T14" i="30" s="1"/>
  <c r="R13" i="30"/>
  <c r="T13" i="30" s="1"/>
  <c r="M9" i="30"/>
  <c r="L10" i="30"/>
  <c r="N10" i="30" s="1"/>
  <c r="O10" i="30" s="1"/>
  <c r="M8" i="30" l="1"/>
  <c r="L9" i="30"/>
  <c r="N9" i="30" s="1"/>
  <c r="O9" i="30" s="1"/>
  <c r="H8" i="30"/>
  <c r="J8" i="30" s="1"/>
  <c r="I8" i="30"/>
  <c r="L8" i="30" l="1"/>
  <c r="N8" i="30" s="1"/>
  <c r="O8" i="30" s="1"/>
  <c r="D8" i="30" s="1"/>
  <c r="E8" i="30" s="1"/>
  <c r="E77" i="30" s="1"/>
  <c r="R10" i="30" l="1"/>
  <c r="T10" i="30" s="1"/>
  <c r="R9" i="30"/>
  <c r="T9" i="30" s="1"/>
  <c r="R8" i="30"/>
  <c r="T8" i="30" s="1"/>
  <c r="R11" i="30"/>
  <c r="T1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christopher.p.adrian@gmail.com</author>
    <author>John Moschella</author>
    <author>Admin</author>
  </authors>
  <commentList>
    <comment ref="H10" authorId="0" shapeId="0" xr:uid="{F9C1C175-D679-9E42-AD14-ECF2345BAE0F}">
      <text>
        <r>
          <rPr>
            <b/>
            <sz val="10"/>
            <color rgb="FF000000"/>
            <rFont val="Tahoma"/>
            <family val="2"/>
          </rPr>
          <t xml:space="preserve">Christopher Adrian:
</t>
        </r>
        <r>
          <rPr>
            <sz val="10"/>
            <color rgb="FF000000"/>
            <rFont val="Tahoma"/>
            <family val="2"/>
          </rPr>
          <t xml:space="preserve">Since most market participants expect a raise in Fed Funds Rates due to ongoing economic recovery, I do not expect a sharp increase in volatility when the Fed raises the Fed Funds Rates in 2Q2023.
</t>
        </r>
      </text>
    </comment>
    <comment ref="P10" authorId="0" shapeId="0" xr:uid="{313E2F2D-1EC6-AA4B-BC07-7B2C4C9FDD7F}">
      <text>
        <r>
          <rPr>
            <b/>
            <sz val="10"/>
            <color rgb="FF000000"/>
            <rFont val="Tahoma"/>
            <family val="2"/>
          </rPr>
          <t xml:space="preserve">Christopher Adrian: </t>
        </r>
        <r>
          <rPr>
            <sz val="10"/>
            <color rgb="FF000000"/>
            <rFont val="Tahoma"/>
            <family val="2"/>
          </rPr>
          <t xml:space="preserve">Due to the expected increase in interest rates only a slightly negative return is expected for the quarters in which the Fed Funds Rates are raised.
</t>
        </r>
      </text>
    </comment>
    <comment ref="K11" authorId="0" shapeId="0" xr:uid="{AA0B2FF6-461F-ED42-AAF3-89E02A06BE83}">
      <text>
        <r>
          <rPr>
            <b/>
            <sz val="10"/>
            <color rgb="FF000000"/>
            <rFont val="Tahoma"/>
            <family val="2"/>
          </rPr>
          <t xml:space="preserve">Christopher Adrian: </t>
        </r>
        <r>
          <rPr>
            <sz val="10"/>
            <color rgb="FF000000"/>
            <rFont val="Tahoma"/>
            <family val="2"/>
          </rPr>
          <t xml:space="preserve">I do expect 2 Interest rate increaes of 0,25 BP by the end of 4Q2023. This is due to steady economic recovery within the next 3 years. I do not think that there will be any increase before in interest 3Q2023E. Inflations rates might stick above Feds target of 2% in 2022 and could put some pressure on raising rates sooner, however at first I expect to see a steeper "tapering" path, meaning an accelarated dedrease in the asset purchase program of the FED in 2022 before the Fed Funds Rates are raised.
</t>
        </r>
      </text>
    </comment>
    <comment ref="J13" authorId="1" shapeId="0" xr:uid="{1BF32A18-7267-4C59-99E4-DD99BFE7CE2D}">
      <text>
        <r>
          <rPr>
            <b/>
            <sz val="9"/>
            <color rgb="FF000000"/>
            <rFont val="Tahoma"/>
            <family val="2"/>
          </rPr>
          <t xml:space="preserve">John Moschella: </t>
        </r>
        <r>
          <rPr>
            <sz val="9"/>
            <color rgb="FF000000"/>
            <rFont val="Tahoma"/>
            <family val="2"/>
          </rPr>
          <t>Our Model uses this estimate of volatility in the required return on equity section of the Stage-One DCF. This represents our forecast of the 12-month forward average VIX. Yes, the average is a trailing average, but of our forward quarterly VIX estimates. If you would like to use a different estimate or time frame, feel free to plug it in.</t>
        </r>
      </text>
    </comment>
    <comment ref="O13" authorId="1" shapeId="0" xr:uid="{F025325A-FFC0-45C7-BA24-4DF8990E6AE2}">
      <text>
        <r>
          <rPr>
            <b/>
            <sz val="9"/>
            <color indexed="81"/>
            <rFont val="Tahoma"/>
            <family val="2"/>
          </rPr>
          <t>John Moschella:</t>
        </r>
        <r>
          <rPr>
            <sz val="9"/>
            <color indexed="81"/>
            <rFont val="Tahoma"/>
            <family val="2"/>
          </rPr>
          <t xml:space="preserve"> This is the "risk-free" rate used in our Premium models in the Stage-One DCF section. </t>
        </r>
      </text>
    </comment>
    <comment ref="R13" authorId="1" shapeId="0" xr:uid="{2C91E233-868E-4546-961B-4876DB979AE8}">
      <text>
        <r>
          <rPr>
            <b/>
            <sz val="9"/>
            <color indexed="81"/>
            <rFont val="Tahoma"/>
            <family val="2"/>
          </rPr>
          <t xml:space="preserve">John Moschella: </t>
        </r>
        <r>
          <rPr>
            <sz val="9"/>
            <color indexed="81"/>
            <rFont val="Tahoma"/>
            <family val="2"/>
          </rPr>
          <t>This is the resulting forward stage-one ERP estimate used in the DCF valuation of our Model.</t>
        </r>
      </text>
    </comment>
    <comment ref="K16" authorId="1" shapeId="0" xr:uid="{AE0042A9-6532-40EB-8C78-A397DCAA789A}">
      <text>
        <r>
          <rPr>
            <b/>
            <sz val="9"/>
            <color indexed="81"/>
            <rFont val="Tahoma"/>
            <family val="2"/>
          </rPr>
          <t xml:space="preserve">John Moschella: </t>
        </r>
        <r>
          <rPr>
            <sz val="9"/>
            <color indexed="81"/>
            <rFont val="Tahoma"/>
            <family val="2"/>
          </rPr>
          <t>Cells K8 through K16 include the assumptions for the FOMC rate changes. In our base-case scenario we assume the Fed Funds rate will increase/decrease based on the market's expectations as approximated by the CME's FedWatch tool, which uses Fed Funds futures contracts to assess the probability of future rate changes. The market's expectations are periodically compared to the FOMC's latest projection material, to determine if the market outlook is dislocated from the FOMC members. The FOMC assumptions are used to complete the forecast for the last few quarters of 2023 which do not have estimates based on futures contracts. If you believe rates will be higher/lower in the future, then change these input cells.</t>
        </r>
      </text>
    </comment>
    <comment ref="L16" authorId="1" shapeId="0" xr:uid="{212ECE11-4695-4455-8DDF-4A854C83985D}">
      <text>
        <r>
          <rPr>
            <b/>
            <sz val="9"/>
            <color rgb="FF000000"/>
            <rFont val="Tahoma"/>
            <family val="2"/>
          </rPr>
          <t xml:space="preserve">John Moschella: </t>
        </r>
        <r>
          <rPr>
            <sz val="9"/>
            <color rgb="FF000000"/>
            <rFont val="Tahoma"/>
            <family val="2"/>
          </rPr>
          <t>In cells L8 through L16,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1" shapeId="0" xr:uid="{D905DA59-24A1-4640-B681-665486B4F375}">
      <text>
        <r>
          <rPr>
            <b/>
            <sz val="9"/>
            <color indexed="81"/>
            <rFont val="Tahoma"/>
            <family val="2"/>
          </rPr>
          <t>John Moschella:</t>
        </r>
        <r>
          <rPr>
            <sz val="9"/>
            <color indexed="81"/>
            <rFont val="Tahoma"/>
            <family val="2"/>
          </rPr>
          <t xml:space="preserve"> Enter your assumptions for the quarterly return (including dividends) for the S&amp;P500 Index in cells P8 through P16. This will be used to project the new Constant Sharpe in cells E75 and E76.</t>
        </r>
      </text>
    </comment>
    <comment ref="I17" authorId="1" shapeId="0" xr:uid="{0378C534-4D6C-4B25-A254-E7EFADA9462C}">
      <text>
        <r>
          <rPr>
            <b/>
            <sz val="9"/>
            <color indexed="81"/>
            <rFont val="Tahoma"/>
            <family val="2"/>
          </rPr>
          <t>John Moschella:</t>
        </r>
        <r>
          <rPr>
            <sz val="9"/>
            <color indexed="81"/>
            <rFont val="Tahoma"/>
            <family val="2"/>
          </rPr>
          <t xml:space="preserve"> Approximately 17 year average VIX. In our base-case scenario we assume the VIX will move toward this level over the forecast quarters. If you believe the market will be more/less volatile change the VIX estimates in cells H8 through H16. Note our Model uses this historic average VIX in the Stage-Two DCF.
</t>
        </r>
        <r>
          <rPr>
            <b/>
            <sz val="9"/>
            <color indexed="81"/>
            <rFont val="Tahoma"/>
            <family val="2"/>
          </rPr>
          <t xml:space="preserve">FAQ: Can I enter hardcoded VIX values in cells H7 through H15? </t>
        </r>
        <r>
          <rPr>
            <sz val="9"/>
            <color indexed="81"/>
            <rFont val="Tahoma"/>
            <family val="2"/>
          </rPr>
          <t>Yes, the only reason I have input equations here is so you can see how I am smoothing the VIX forecast back to the historic average.</t>
        </r>
      </text>
    </comment>
    <comment ref="E72" authorId="1" shapeId="0" xr:uid="{E92B20CE-D6F6-46C8-831B-CCEBA3D68946}">
      <text>
        <r>
          <rPr>
            <sz val="9"/>
            <color indexed="81"/>
            <rFont val="Tahoma"/>
            <family val="2"/>
          </rPr>
          <t>Note: For the Long-Term Stage 2 WACC we use the historic Constant Sharpe from 2018 of 0.312. After that period we entered a stretch of higher equity returns and historically low interest rates, so it would not make sense to add much higher interest rates to the long-term WACC and a higher than histoirc average Sharpe.</t>
        </r>
      </text>
    </comment>
    <comment ref="E76" authorId="1" shapeId="0" xr:uid="{C511BCFA-DB20-4A6A-B839-F2FC5202F9F5}">
      <text>
        <r>
          <rPr>
            <b/>
            <sz val="9"/>
            <color indexed="81"/>
            <rFont val="Tahoma"/>
            <family val="2"/>
          </rPr>
          <t xml:space="preserve">John Moschella: </t>
        </r>
        <r>
          <rPr>
            <sz val="9"/>
            <color indexed="81"/>
            <rFont val="Tahoma"/>
            <family val="2"/>
          </rPr>
          <t>This is the Constant Sharpe used in our Model to forecast the required return on equity.</t>
        </r>
      </text>
    </comment>
    <comment ref="E78" authorId="2" shapeId="0" xr:uid="{584EA47F-D58E-4D32-9BEF-56CDE7EF23DB}">
      <text>
        <r>
          <rPr>
            <b/>
            <sz val="9"/>
            <color indexed="81"/>
            <rFont val="Tahoma"/>
            <family val="2"/>
          </rPr>
          <t xml:space="preserve">John Moschella: </t>
        </r>
        <r>
          <rPr>
            <sz val="9"/>
            <color indexed="81"/>
            <rFont val="Tahoma"/>
            <family val="2"/>
          </rPr>
          <t xml:space="preserve">This is the risk-free rate used for the Stage-two WACC calculation.
</t>
        </r>
      </text>
    </comment>
  </commentList>
</comments>
</file>

<file path=xl/sharedStrings.xml><?xml version="1.0" encoding="utf-8"?>
<sst xmlns="http://schemas.openxmlformats.org/spreadsheetml/2006/main" count="1554" uniqueCount="367">
  <si>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</si>
  <si>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</si>
  <si>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</si>
  <si>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</si>
  <si>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</si>
  <si>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</si>
  <si>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</si>
  <si>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</si>
  <si>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</si>
  <si>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</si>
  <si>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</si>
  <si>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</si>
  <si>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</si>
  <si>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</si>
  <si>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</si>
  <si>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</si>
  <si>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</si>
  <si>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</si>
  <si>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</si>
  <si>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</si>
  <si>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</si>
  <si>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</si>
  <si>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</si>
  <si>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</si>
  <si>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</si>
  <si>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</si>
  <si>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</si>
  <si>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</si>
  <si>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</si>
  <si>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</si>
  <si>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</si>
  <si>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</si>
  <si>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</si>
  <si>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</si>
  <si>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</si>
  <si>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</si>
  <si>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</si>
  <si>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</si>
  <si>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</si>
  <si>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</si>
  <si>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</si>
  <si>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</si>
  <si>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</si>
  <si>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</si>
  <si>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</si>
  <si>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</si>
  <si>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</si>
  <si>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</si>
  <si>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</si>
  <si>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</si>
  <si>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</si>
  <si>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</si>
  <si>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</si>
  <si>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</si>
  <si>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</si>
  <si>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</si>
  <si>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</si>
  <si>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</si>
  <si>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</si>
  <si>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</si>
  <si>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</si>
  <si>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</si>
  <si>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</si>
  <si>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</si>
  <si>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</si>
  <si>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</si>
  <si>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</si>
  <si>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</si>
  <si>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</si>
  <si>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</si>
  <si>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</si>
  <si>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</si>
  <si>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</si>
  <si>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</si>
  <si>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</si>
  <si>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</si>
  <si>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</si>
  <si>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</si>
  <si>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</si>
  <si>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</si>
  <si>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</si>
  <si>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</si>
  <si>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</si>
  <si>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</si>
  <si>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</si>
  <si>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</si>
  <si>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</si>
  <si>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</si>
  <si>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</si>
  <si>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</si>
  <si>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</si>
  <si>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</si>
  <si>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</si>
  <si>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</si>
  <si>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</si>
  <si>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</si>
  <si>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</si>
  <si>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</si>
  <si>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</si>
  <si>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</si>
  <si>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</si>
  <si>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</si>
  <si>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</si>
  <si>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</si>
  <si>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</si>
  <si>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</si>
  <si>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</si>
  <si>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</si>
  <si>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</si>
  <si>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</si>
  <si>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</si>
  <si>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</si>
  <si>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</si>
  <si>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</si>
  <si>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</si>
  <si>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</si>
  <si>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</si>
  <si>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</si>
  <si>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</si>
  <si>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</si>
  <si>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</si>
  <si>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</si>
  <si>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</si>
  <si>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</si>
  <si>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</si>
  <si>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</si>
  <si>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</si>
  <si>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</si>
  <si>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</si>
  <si>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</si>
  <si>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</si>
  <si>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</si>
  <si>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</si>
  <si>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</si>
  <si>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</si>
  <si>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</si>
  <si>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</si>
  <si>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</si>
  <si>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</si>
  <si>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</si>
  <si>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</si>
  <si>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</si>
  <si>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</si>
  <si>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</si>
  <si>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</si>
  <si>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</si>
  <si>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</si>
  <si>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</si>
  <si>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</si>
  <si>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</si>
  <si>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</si>
  <si>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</si>
  <si>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</si>
  <si>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</si>
  <si>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</si>
  <si>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</si>
  <si>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</si>
  <si>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</si>
  <si>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</si>
  <si>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</si>
  <si>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</si>
  <si>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</si>
  <si>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</si>
  <si>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</si>
  <si>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</si>
  <si>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</si>
  <si>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</si>
  <si>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</si>
  <si>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</si>
  <si>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</si>
  <si>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</si>
  <si>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</si>
  <si>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</si>
  <si>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</si>
  <si>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</si>
  <si>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</si>
  <si>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</si>
  <si>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</si>
  <si>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</si>
  <si>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</si>
  <si>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</si>
  <si>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</si>
  <si>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</si>
  <si>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</si>
  <si>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</si>
  <si>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</si>
  <si>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</si>
  <si>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</si>
  <si>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</si>
  <si>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</si>
  <si>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</si>
  <si>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</si>
  <si>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</si>
  <si>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</si>
  <si>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</si>
  <si>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</si>
  <si>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</si>
  <si>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</si>
  <si>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</si>
  <si>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</si>
  <si>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</si>
  <si>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</si>
  <si>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</si>
  <si>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</si>
  <si>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</si>
  <si>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</si>
  <si>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</si>
  <si>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</si>
  <si>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</si>
  <si>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</si>
  <si>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</si>
  <si>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</si>
  <si>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</si>
  <si>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</si>
  <si>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</si>
  <si>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</si>
  <si>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</si>
  <si>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</si>
  <si>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</si>
  <si>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</si>
  <si>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</si>
  <si>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</si>
  <si>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</si>
  <si>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</si>
  <si>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</si>
  <si>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</si>
  <si>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</si>
  <si>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</si>
  <si>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</si>
  <si>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</si>
  <si>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</si>
  <si>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</si>
  <si>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</si>
  <si>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</si>
  <si>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</si>
  <si>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</si>
  <si>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</si>
  <si>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</si>
  <si>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</si>
  <si>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</si>
  <si>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</si>
  <si>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</si>
  <si>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</si>
  <si>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</si>
  <si>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</si>
  <si>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</si>
  <si>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</si>
  <si>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</si>
  <si>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</si>
  <si>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</si>
  <si>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</si>
  <si>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</si>
  <si>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</si>
  <si>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</si>
  <si>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</si>
  <si>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</si>
  <si>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</si>
  <si>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</si>
  <si>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</si>
  <si>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</si>
  <si>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</si>
  <si>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</si>
  <si>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</si>
  <si>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</si>
  <si>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</si>
  <si>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</si>
  <si>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</si>
  <si>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</si>
  <si>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</si>
  <si>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</si>
  <si>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</si>
  <si>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</si>
  <si>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</si>
  <si>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</si>
  <si>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</si>
  <si>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</si>
  <si>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</si>
  <si>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</si>
  <si>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</si>
  <si>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</si>
  <si>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</si>
  <si>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</si>
  <si>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</si>
  <si>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</si>
  <si>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</si>
  <si>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</si>
  <si>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</si>
  <si>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</si>
  <si>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</si>
  <si>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</si>
  <si>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</si>
  <si>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</si>
  <si>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</si>
  <si>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</si>
  <si>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</si>
  <si>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</si>
  <si>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</si>
  <si>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</si>
  <si>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</si>
  <si>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</si>
  <si>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</si>
  <si>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</si>
  <si>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</si>
  <si>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</si>
  <si>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</si>
  <si>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</si>
  <si>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</si>
  <si>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</si>
  <si>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</si>
  <si>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</si>
  <si>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</si>
  <si>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</si>
  <si>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</si>
  <si>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</si>
  <si>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</si>
  <si>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</si>
  <si>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</si>
  <si>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</si>
  <si>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</si>
  <si>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</si>
  <si>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</si>
  <si>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</si>
  <si>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</si>
  <si>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</si>
  <si>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</si>
  <si>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</si>
  <si>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</si>
  <si>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</si>
  <si>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</si>
  <si>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</si>
  <si>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</si>
  <si>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</si>
  <si>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</si>
  <si>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</si>
  <si>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</si>
  <si>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</si>
  <si>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</si>
  <si>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</si>
  <si>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</si>
  <si>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</si>
  <si>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</si>
  <si>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</si>
  <si>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</si>
  <si>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</si>
  <si>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</si>
  <si>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</si>
  <si>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</si>
  <si>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</si>
  <si>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</si>
  <si>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</si>
  <si>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</si>
  <si>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</si>
  <si>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</si>
  <si>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</si>
  <si>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</si>
  <si>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</si>
  <si>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</si>
  <si>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</si>
  <si>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</si>
  <si>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</si>
  <si>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</si>
  <si>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https://www.federalreserve.gov/monetarypolicy/files/fomcprojtabl20210616.pdf</t>
  </si>
  <si>
    <t>FOMC Fed Funds Median Projection from the June 16, 2021 meeting:</t>
  </si>
  <si>
    <t>2023 Projected Market Sharpe Ratio</t>
  </si>
  <si>
    <t>2020 Market Sharpe Ratio</t>
  </si>
  <si>
    <t>Average Excess Return</t>
  </si>
  <si>
    <t>Historic Market Sharpe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</si>
</sst>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2]* #,##0.00_);_([$€-2]* \(#,##0.00\);_([$€-2]* &quot;-&quot;??_)"/>
    <numFmt numFmtId="190" formatCode="##,##0\ ??/??;\-#,##0\ ??/??;\-\ \ "/>
    <numFmt numFmtId="191" formatCode="&quot;$&quot;#,##0_);&quot;$&quot;\ \(#,##0\);\ &quot;$&quot;\ \ \ \-\ \ \ "/>
    <numFmt numFmtId="192" formatCode="#,##0_);\(#,##0\);\ \ \-\ \ \ "/>
    <numFmt numFmtId="193" formatCode="_ &quot;\&quot;* #,##0.00_ ;_ &quot;\&quot;* &quot;\&quot;&quot;\&quot;\-#,##0.00_ ;_ &quot;\&quot;* &quot;-&quot;??_ ;_ @_ "/>
    <numFmt numFmtId="194" formatCode="_(&quot;$&quot;* #,##0_);_(&quot;$&quot;* \(#,##0\);_(&quot;$&quot;* &quot;-&quot;??_);_(@_)"/>
    <numFmt numFmtId="195" formatCode="&quot;\&quot;#,##0.00;[Red]&quot;\&quot;&quot;\&quot;&quot;\&quot;&quot;\&quot;&quot;\&quot;&quot;\&quot;\-#,##0.00"/>
    <numFmt numFmtId="196" formatCode="#,##0.0;\(#,##0.0\)"/>
    <numFmt numFmtId="197" formatCode="#,##0.000;\(#,##0.000\)"/>
    <numFmt numFmtId="198" formatCode="#,##0.0\x;\(#,##0.0\)\x"/>
    <numFmt numFmtId="199" formatCode="\60\4\7\:"/>
    <numFmt numFmtId="200" formatCode="dd\-mmm\-yy"/>
    <numFmt numFmtId="201" formatCode="#,##0.0,,_);\(#,##0.0,,\);&quot;-  &quot;"/>
    <numFmt numFmtId="202" formatCode="#,##0.0"/>
    <numFmt numFmtId="203" formatCode="_(&quot;$&quot;* #,##0.00_);_(&quot;$&quot;* \(#,##0.00\);_(* &quot;-&quot;_);_(@_)"/>
    <numFmt numFmtId="204" formatCode="_(* #,##0.00_);_(* \(#,##0.00\);_(* &quot;-&quot;_);_(@_)"/>
    <numFmt numFmtId="205" formatCode="#,##0.0\x"/>
    <numFmt numFmtId="206" formatCode="&quot;$&quot;#,##0.00"/>
    <numFmt numFmtId="207" formatCode="#,##0.00\x"/>
    <numFmt numFmtId="208" formatCode="_(&quot;$&quot;* #,##0.0_);_(&quot;$&quot;* \(#,##0.0\);_(* &quot;-&quot;_);_(@_)"/>
    <numFmt numFmtId="209" formatCode="#,##0.000"/>
    <numFmt numFmtId="210" formatCode="mm/dd/yyyy"/>
    <numFmt numFmtId="211" formatCode="_(* #,##0.0_);_(* \(#,##0.0\);_(* &quot;-&quot;_);_(@_)"/>
    <numFmt numFmtId="212" formatCode="mm/dd/yy"/>
    <numFmt numFmtId="213" formatCode="0.0\x"/>
    <numFmt numFmtId="214" formatCode="&quot;fl&quot;#,##0.00_);[Red]\(&quot;fl&quot;#,##0.00\)"/>
    <numFmt numFmtId="215" formatCode="_(&quot;fl&quot;* #,##0_);_(&quot;fl&quot;* \(#,##0\);_(&quot;fl&quot;* &quot;-&quot;_);_(@_)"/>
    <numFmt numFmtId="216" formatCode="_-* #,##0.00\ _€_-;\-* #,##0.00\ _€_-;_-* &quot;-&quot;??\ _€_-;_-@_-"/>
    <numFmt numFmtId="217" formatCode="_-* #,##0.00\ _z_ł_-;\-* #,##0.00\ _z_ł_-;_-* &quot;-&quot;??\ _z_ł_-;_-@_-"/>
    <numFmt numFmtId="218" formatCode="yyyy\-mm\-dd"/>
    <numFmt numFmtId="219" formatCode="_(* #,##0.0_);_(* \(#,##0.0\);_(* &quot;-&quot;??_);_(@_)"/>
    <numFmt numFmtId="220" formatCode="_(* #,##0.000_);_(* \(#,##0.000\);_(* &quot;-&quot;??_);_(@_)"/>
    <numFmt numFmtId="221" formatCode="0.000%"/>
  </numFmts>
  <fonts count="10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
      <b/>
      <sz val="9"/>
      <color rgb="FF000000"/>
      <name val="Tahoma"/>
      <family val="2"/>
    </font>
    <font>
      <sz val="9"/>
      <color rgb="FF000000"/>
      <name val="Tahoma"/>
      <family val="2"/>
    </font>
    <font>
      <sz val="10"/>
      <color rgb="FF000000"/>
      <name val="Tahoma"/>
      <family val="2"/>
    </font>
    <font>
      <b/>
      <sz val="10"/>
      <color rgb="FF000000"/>
      <name val="Tahoma"/>
      <family val="2"/>
    </font>
  </fonts>
  <fills count="5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49">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89" fontId="3" fillId="0" borderId="0" applyFont="0" applyFill="0" applyBorder="0" applyAlignment="0" applyProtection="0"/>
    <xf numFmtId="189" fontId="3" fillId="0" borderId="0" applyFont="0" applyFill="0" applyBorder="0" applyAlignment="0" applyProtection="0"/>
    <xf numFmtId="190"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1" fontId="43" fillId="0" borderId="0">
      <protection locked="0"/>
    </xf>
    <xf numFmtId="192"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37" fontId="44" fillId="0" borderId="0"/>
    <xf numFmtId="0" fontId="3" fillId="0" borderId="0"/>
    <xf numFmtId="0" fontId="3" fillId="0" borderId="0"/>
    <xf numFmtId="195" fontId="3" fillId="0" borderId="0"/>
    <xf numFmtId="195"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6" fontId="9" fillId="0" borderId="0" applyFill="0" applyBorder="0" applyProtection="0">
      <alignment horizontal="right" wrapText="1"/>
    </xf>
    <xf numFmtId="196" fontId="29" fillId="0" borderId="0" applyFill="0" applyBorder="0" applyProtection="0">
      <alignment horizontal="right" wrapText="1"/>
    </xf>
    <xf numFmtId="197" fontId="9" fillId="0" borderId="0" applyFill="0" applyBorder="0" applyProtection="0">
      <alignment horizontal="right" wrapText="1"/>
    </xf>
    <xf numFmtId="197" fontId="29" fillId="0" borderId="0" applyFill="0" applyBorder="0" applyProtection="0">
      <alignment horizontal="right" wrapText="1"/>
    </xf>
    <xf numFmtId="196" fontId="9" fillId="0" borderId="0" applyFill="0" applyBorder="0" applyProtection="0">
      <alignment horizontal="right" wrapText="1"/>
    </xf>
    <xf numFmtId="196"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199"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0" fontId="3" fillId="0" borderId="0"/>
    <xf numFmtId="200"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0" fontId="3" fillId="0" borderId="0"/>
    <xf numFmtId="200" fontId="3" fillId="0" borderId="0"/>
    <xf numFmtId="49" fontId="3" fillId="0" borderId="0"/>
    <xf numFmtId="49" fontId="3" fillId="0" borderId="0"/>
    <xf numFmtId="38" fontId="3" fillId="0" borderId="0"/>
    <xf numFmtId="201" fontId="3" fillId="0" borderId="0">
      <alignment horizontal="left" vertical="top" wrapText="1"/>
      <protection locked="0"/>
    </xf>
    <xf numFmtId="201"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2" fontId="9" fillId="0" borderId="0" applyFill="0" applyBorder="0" applyProtection="0">
      <alignment horizontal="right" wrapText="1"/>
    </xf>
    <xf numFmtId="14" fontId="9" fillId="0" borderId="0" applyFill="0" applyBorder="0" applyProtection="0">
      <alignment horizontal="right"/>
    </xf>
    <xf numFmtId="203" fontId="9" fillId="0" borderId="0" applyFill="0" applyBorder="0" applyProtection="0">
      <alignment horizontal="right"/>
    </xf>
    <xf numFmtId="204" fontId="9" fillId="0" borderId="0" applyFill="0" applyBorder="0" applyProtection="0">
      <alignment horizontal="right"/>
    </xf>
    <xf numFmtId="205" fontId="9" fillId="0" borderId="0" applyFill="0" applyBorder="0" applyProtection="0">
      <alignment horizontal="center" wrapText="1"/>
    </xf>
    <xf numFmtId="206"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5" fontId="57" fillId="0" borderId="0" applyFill="0" applyBorder="0" applyProtection="0">
      <alignment horizontal="right" wrapText="1"/>
    </xf>
    <xf numFmtId="202"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3"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7"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08" fontId="9" fillId="0" borderId="0" applyFill="0" applyBorder="0" applyProtection="0">
      <alignment horizontal="right" wrapText="1"/>
    </xf>
    <xf numFmtId="208" fontId="29" fillId="0" borderId="0" applyFill="0" applyBorder="0" applyProtection="0">
      <alignment horizontal="right" wrapText="1"/>
    </xf>
    <xf numFmtId="44" fontId="58" fillId="0" borderId="0" applyFill="0" applyBorder="0" applyProtection="0">
      <alignment horizontal="right" wrapText="1"/>
    </xf>
    <xf numFmtId="207"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8" borderId="0" applyNumberFormat="0" applyBorder="0" applyProtection="0">
      <alignment vertical="top" wrapText="1"/>
    </xf>
    <xf numFmtId="209" fontId="60" fillId="28" borderId="0" applyBorder="0" applyProtection="0">
      <alignment vertical="top" wrapText="1"/>
    </xf>
    <xf numFmtId="4" fontId="9" fillId="0" borderId="0" applyFill="0" applyBorder="0" applyProtection="0">
      <alignment horizontal="right"/>
    </xf>
    <xf numFmtId="209" fontId="9" fillId="0" borderId="0" applyFill="0" applyBorder="0" applyProtection="0">
      <alignment horizontal="right"/>
    </xf>
    <xf numFmtId="3" fontId="9" fillId="0" borderId="0" applyFill="0" applyBorder="0" applyProtection="0">
      <alignment horizontal="right"/>
    </xf>
    <xf numFmtId="202"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0"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3" fontId="9" fillId="0" borderId="0" applyFill="0" applyBorder="0" applyProtection="0">
      <alignment horizontal="right"/>
    </xf>
    <xf numFmtId="208" fontId="9" fillId="0" borderId="0" applyFill="0" applyBorder="0" applyProtection="0">
      <alignment horizontal="right"/>
    </xf>
    <xf numFmtId="211" fontId="9" fillId="0" borderId="0" applyFill="0" applyBorder="0" applyProtection="0">
      <alignment horizontal="right"/>
    </xf>
    <xf numFmtId="212" fontId="9" fillId="0" borderId="0" applyFill="0" applyBorder="0" applyProtection="0">
      <alignment horizontal="right"/>
    </xf>
    <xf numFmtId="213" fontId="9" fillId="0" borderId="0" applyFill="0" applyBorder="0" applyProtection="0">
      <alignment horizontal="right"/>
    </xf>
    <xf numFmtId="4" fontId="9" fillId="0" borderId="0" applyFill="0" applyBorder="0" applyProtection="0">
      <alignment horizontal="center"/>
    </xf>
    <xf numFmtId="202" fontId="9" fillId="0" borderId="0" applyFill="0" applyBorder="0" applyProtection="0">
      <alignment horizontal="center"/>
    </xf>
    <xf numFmtId="0" fontId="9" fillId="0" borderId="0" applyNumberFormat="0" applyFill="0" applyBorder="0" applyProtection="0">
      <alignment horizontal="left" vertical="top" wrapText="1"/>
    </xf>
    <xf numFmtId="208" fontId="57" fillId="0" borderId="0" applyFill="0" applyBorder="0" applyProtection="0">
      <alignment horizontal="right"/>
    </xf>
    <xf numFmtId="203" fontId="57" fillId="0" borderId="0" applyFill="0" applyBorder="0" applyProtection="0">
      <alignment horizontal="right"/>
    </xf>
    <xf numFmtId="211"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4" fontId="28" fillId="0" borderId="0" applyFill="0" applyBorder="0" applyAlignment="0"/>
    <xf numFmtId="215" fontId="28" fillId="0" borderId="0" applyFill="0" applyBorder="0" applyAlignment="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16"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17"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0" fillId="33"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5" borderId="0" applyNumberFormat="0" applyBorder="0" applyAlignment="0" applyProtection="0"/>
    <xf numFmtId="0" fontId="70" fillId="37" borderId="0" applyNumberFormat="0" applyBorder="0" applyAlignment="0" applyProtection="0"/>
    <xf numFmtId="0" fontId="70" fillId="39" borderId="0" applyNumberFormat="0" applyBorder="0" applyAlignment="0" applyProtection="0"/>
    <xf numFmtId="0" fontId="70" fillId="34" borderId="0" applyNumberFormat="0" applyBorder="0" applyAlignment="0" applyProtection="0"/>
    <xf numFmtId="0" fontId="71" fillId="40" borderId="0" applyNumberFormat="0" applyBorder="0" applyAlignment="0" applyProtection="0"/>
    <xf numFmtId="0" fontId="71" fillId="38" borderId="0" applyNumberFormat="0" applyBorder="0" applyAlignment="0" applyProtection="0"/>
    <xf numFmtId="0" fontId="71" fillId="15" borderId="0" applyNumberFormat="0" applyBorder="0" applyAlignment="0" applyProtection="0"/>
    <xf numFmtId="0" fontId="71" fillId="37" borderId="0" applyNumberFormat="0" applyBorder="0" applyAlignment="0" applyProtection="0"/>
    <xf numFmtId="0" fontId="71" fillId="40" borderId="0" applyNumberFormat="0" applyBorder="0" applyAlignment="0" applyProtection="0"/>
    <xf numFmtId="0" fontId="71" fillId="34"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0" borderId="0" applyNumberFormat="0" applyBorder="0" applyAlignment="0" applyProtection="0"/>
    <xf numFmtId="0" fontId="71" fillId="44" borderId="0" applyNumberFormat="0" applyBorder="0" applyAlignment="0" applyProtection="0"/>
    <xf numFmtId="0" fontId="72" fillId="45" borderId="0" applyNumberFormat="0" applyBorder="0" applyAlignment="0" applyProtection="0"/>
    <xf numFmtId="0" fontId="73" fillId="33" borderId="30" applyNumberFormat="0" applyAlignment="0" applyProtection="0"/>
    <xf numFmtId="0" fontId="74" fillId="46" borderId="31" applyNumberFormat="0" applyAlignment="0" applyProtection="0"/>
    <xf numFmtId="0" fontId="75" fillId="0" borderId="0" applyNumberFormat="0" applyFill="0" applyBorder="0" applyAlignment="0" applyProtection="0"/>
    <xf numFmtId="0" fontId="76" fillId="47"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4"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5" borderId="36" applyNumberFormat="0" applyFont="0" applyAlignment="0" applyProtection="0"/>
    <xf numFmtId="0" fontId="83" fillId="33"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4" borderId="30" applyNumberFormat="0" applyAlignment="0" applyProtection="0"/>
    <xf numFmtId="0" fontId="3" fillId="0" borderId="0"/>
    <xf numFmtId="0" fontId="80" fillId="34" borderId="30" applyNumberFormat="0" applyAlignment="0" applyProtection="0"/>
    <xf numFmtId="0" fontId="100" fillId="0" borderId="0"/>
    <xf numFmtId="0" fontId="80" fillId="34" borderId="30" applyNumberFormat="0" applyAlignment="0" applyProtection="0"/>
    <xf numFmtId="0" fontId="80" fillId="34" borderId="30" applyNumberFormat="0" applyAlignment="0" applyProtection="0"/>
    <xf numFmtId="0" fontId="80" fillId="34" borderId="30" applyNumberFormat="0" applyAlignment="0" applyProtection="0"/>
    <xf numFmtId="0" fontId="100" fillId="0" borderId="0" applyNumberFormat="0" applyFill="0" applyBorder="0" applyAlignment="0" applyProtection="0"/>
    <xf numFmtId="0" fontId="100" fillId="0" borderId="0"/>
    <xf numFmtId="0" fontId="100" fillId="0" borderId="0"/>
    <xf numFmtId="0" fontId="3" fillId="0" borderId="0"/>
    <xf numFmtId="0" fontId="80" fillId="34" borderId="30" applyNumberFormat="0" applyAlignment="0" applyProtection="0"/>
  </cellStyleXfs>
  <cellXfs count="227">
    <xf numFmtId="0" fontId="0" fillId="0" borderId="0" xfId="0"/>
    <xf numFmtId="0" fontId="4" fillId="0" borderId="0" xfId="0" applyFont="1"/>
    <xf numFmtId="2" fontId="0" fillId="0" borderId="0" xfId="0" applyNumberFormat="1"/>
    <xf numFmtId="218" fontId="0" fillId="0" borderId="0" xfId="0" applyNumberFormat="1"/>
    <xf numFmtId="14" fontId="0" fillId="0" borderId="0" xfId="0" applyNumberFormat="1"/>
    <xf numFmtId="0" fontId="0" fillId="0" borderId="0" xfId="0" applyAlignment="1">
      <alignment wrapText="1"/>
    </xf>
    <xf numFmtId="0" fontId="3" fillId="0" borderId="0" xfId="660" applyAlignment="1">
      <alignment wrapText="1"/>
    </xf>
    <xf numFmtId="0" fontId="69" fillId="0" borderId="0" xfId="660" applyFont="1"/>
    <xf numFmtId="0" fontId="69" fillId="0" borderId="0" xfId="660" applyFont="1" applyAlignment="1">
      <alignment wrapText="1"/>
    </xf>
    <xf numFmtId="14" fontId="69" fillId="0" borderId="0" xfId="660" applyNumberFormat="1" applyFont="1" applyAlignment="1">
      <alignment wrapText="1"/>
    </xf>
    <xf numFmtId="10" fontId="0" fillId="0" borderId="0" xfId="886" applyNumberFormat="1" applyFont="1" applyAlignment="1">
      <alignment wrapText="1"/>
    </xf>
    <xf numFmtId="0" fontId="7" fillId="0" borderId="0" xfId="3"/>
    <xf numFmtId="0" fontId="3" fillId="0" borderId="0" xfId="0" applyFont="1"/>
    <xf numFmtId="218" fontId="3" fillId="0" borderId="0" xfId="1288" applyNumberFormat="1"/>
    <xf numFmtId="2" fontId="3" fillId="0" borderId="0" xfId="1288" applyNumberFormat="1"/>
    <xf numFmtId="15" fontId="3" fillId="0" borderId="0" xfId="660"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89" applyFont="1" applyAlignment="1">
      <alignment wrapText="1"/>
    </xf>
    <xf numFmtId="14" fontId="69" fillId="0" borderId="0" xfId="1289" applyNumberFormat="1" applyFont="1" applyAlignment="1">
      <alignment wrapText="1"/>
    </xf>
    <xf numFmtId="0" fontId="0" fillId="0" borderId="0" xfId="0" applyAlignment="1">
      <alignment horizontal="left" wrapText="1"/>
    </xf>
    <xf numFmtId="14" fontId="0" fillId="30" borderId="0" xfId="0" applyNumberFormat="1" applyFill="1"/>
    <xf numFmtId="9" fontId="0" fillId="0" borderId="0" xfId="2" applyFont="1"/>
    <xf numFmtId="10" fontId="0" fillId="0" borderId="0" xfId="2" applyNumberFormat="1" applyFont="1"/>
    <xf numFmtId="0" fontId="3" fillId="0" borderId="0" xfId="660"/>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1" borderId="23" xfId="0" applyFont="1" applyFill="1" applyBorder="1" applyAlignment="1">
      <alignment horizontal="left" wrapText="1"/>
    </xf>
    <xf numFmtId="164" fontId="92" fillId="31" borderId="0" xfId="2" applyNumberFormat="1" applyFont="1" applyFill="1" applyAlignment="1">
      <alignment horizontal="center"/>
    </xf>
    <xf numFmtId="10" fontId="92" fillId="31" borderId="0" xfId="0" applyNumberFormat="1" applyFont="1" applyFill="1" applyAlignment="1">
      <alignment horizontal="center"/>
    </xf>
    <xf numFmtId="164" fontId="92" fillId="31" borderId="4" xfId="2" applyNumberFormat="1" applyFont="1" applyFill="1" applyBorder="1" applyAlignment="1">
      <alignment horizontal="right"/>
    </xf>
    <xf numFmtId="164" fontId="92" fillId="0" borderId="0" xfId="2" applyNumberFormat="1" applyFont="1"/>
    <xf numFmtId="2" fontId="92" fillId="32" borderId="0" xfId="0" applyNumberFormat="1" applyFont="1" applyFill="1" applyAlignment="1">
      <alignment horizontal="center"/>
    </xf>
    <xf numFmtId="10" fontId="90" fillId="0" borderId="0" xfId="0" applyNumberFormat="1" applyFont="1" applyAlignment="1">
      <alignment horizontal="left" wrapText="1"/>
    </xf>
    <xf numFmtId="10" fontId="92" fillId="32" borderId="4" xfId="2" applyNumberFormat="1" applyFont="1" applyFill="1" applyBorder="1" applyAlignment="1">
      <alignment wrapText="1"/>
    </xf>
    <xf numFmtId="164" fontId="92" fillId="31"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18"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86" applyFont="1"/>
    <xf numFmtId="220" fontId="90" fillId="0" borderId="4" xfId="1286"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18"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18"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19" fontId="68" fillId="29" borderId="28" xfId="1286" quotePrefix="1" applyNumberFormat="1" applyFont="1" applyFill="1" applyBorder="1" applyAlignment="1">
      <alignment horizontal="center" vertical="center" wrapText="1"/>
    </xf>
    <xf numFmtId="0" fontId="90" fillId="0" borderId="0" xfId="0" applyFont="1" applyAlignment="1">
      <alignment horizontal="left" vertical="center" wrapText="1"/>
    </xf>
    <xf numFmtId="219" fontId="68" fillId="29" borderId="27" xfId="1286" quotePrefix="1" applyNumberFormat="1" applyFont="1" applyFill="1" applyBorder="1" applyAlignment="1">
      <alignment horizontal="left" vertical="center" wrapText="1"/>
    </xf>
    <xf numFmtId="219" fontId="68" fillId="29" borderId="27" xfId="1286" quotePrefix="1" applyNumberFormat="1" applyFont="1" applyFill="1" applyBorder="1" applyAlignment="1">
      <alignment horizontal="left" vertical="center"/>
    </xf>
    <xf numFmtId="219" fontId="68" fillId="29" borderId="29" xfId="1286"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1" borderId="0" xfId="0" applyNumberFormat="1" applyFont="1" applyFill="1" applyAlignment="1">
      <alignment horizontal="center" wrapText="1"/>
    </xf>
    <xf numFmtId="10" fontId="92" fillId="31"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1" borderId="0" xfId="1286" applyNumberFormat="1" applyFont="1" applyFill="1" applyAlignment="1">
      <alignment horizontal="center" vertical="center" wrapText="1"/>
    </xf>
    <xf numFmtId="10" fontId="0" fillId="30" borderId="0" xfId="2" applyNumberFormat="1" applyFont="1" applyFill="1"/>
    <xf numFmtId="0" fontId="3" fillId="0" borderId="0" xfId="1334"/>
    <xf numFmtId="164" fontId="3" fillId="0" borderId="0" xfId="2" applyNumberFormat="1" applyFont="1"/>
    <xf numFmtId="0" fontId="0" fillId="31" borderId="0" xfId="0" applyFill="1"/>
    <xf numFmtId="10" fontId="0" fillId="31" borderId="0" xfId="2" applyNumberFormat="1" applyFont="1" applyFill="1"/>
    <xf numFmtId="10" fontId="69" fillId="31" borderId="0" xfId="2" applyNumberFormat="1" applyFont="1" applyFill="1" applyAlignment="1">
      <alignment wrapText="1"/>
    </xf>
    <xf numFmtId="14" fontId="0" fillId="31" borderId="0" xfId="0" applyNumberFormat="1" applyFill="1"/>
    <xf numFmtId="164" fontId="0" fillId="31" borderId="0" xfId="2" applyNumberFormat="1" applyFont="1" applyFill="1"/>
    <xf numFmtId="164" fontId="3" fillId="31" borderId="0" xfId="2" applyNumberFormat="1" applyFont="1" applyFill="1"/>
    <xf numFmtId="43" fontId="0" fillId="0" borderId="0" xfId="1286" applyFont="1"/>
    <xf numFmtId="43" fontId="0" fillId="31" borderId="0" xfId="1286" applyFont="1" applyFill="1"/>
    <xf numFmtId="9" fontId="0" fillId="0" borderId="0" xfId="0" applyNumberFormat="1"/>
    <xf numFmtId="164" fontId="0" fillId="0" borderId="0" xfId="0" applyNumberFormat="1"/>
    <xf numFmtId="2" fontId="92" fillId="31"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7" fillId="0" borderId="0" xfId="0" applyFont="1"/>
    <xf numFmtId="10" fontId="97" fillId="0" borderId="0" xfId="2" applyNumberFormat="1" applyFont="1"/>
    <xf numFmtId="0" fontId="97" fillId="0" borderId="0" xfId="660"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18" fontId="3" fillId="0" borderId="0" xfId="1335" applyNumberFormat="1"/>
    <xf numFmtId="2" fontId="3" fillId="0" borderId="0" xfId="1335" applyNumberFormat="1"/>
    <xf numFmtId="0" fontId="69" fillId="0" borderId="0" xfId="1336" applyFont="1" applyAlignment="1">
      <alignment wrapText="1"/>
    </xf>
    <xf numFmtId="14" fontId="69" fillId="0" borderId="0" xfId="1336"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8" fillId="0" borderId="0" xfId="0" applyFont="1"/>
    <xf numFmtId="10" fontId="98" fillId="0" borderId="0" xfId="2" applyNumberFormat="1" applyFont="1"/>
    <xf numFmtId="14" fontId="0" fillId="0" borderId="0" xfId="0" applyNumberFormat="1" applyFill="1"/>
    <xf numFmtId="0" fontId="0" fillId="0" borderId="0" xfId="0" applyFill="1"/>
    <xf numFmtId="2" fontId="98" fillId="0" borderId="0" xfId="0" applyNumberFormat="1" applyFont="1"/>
    <xf numFmtId="0" fontId="98" fillId="0" borderId="0" xfId="660" applyFont="1" applyAlignment="1">
      <alignment wrapText="1"/>
    </xf>
    <xf numFmtId="10" fontId="98"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86"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8" borderId="0" xfId="0" applyFont="1" applyFill="1"/>
    <xf numFmtId="0" fontId="0" fillId="48"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1" borderId="0" xfId="0" applyNumberFormat="1" applyFont="1" applyFill="1" applyBorder="1" applyAlignment="1">
      <alignment horizontal="center"/>
    </xf>
    <xf numFmtId="10" fontId="92" fillId="31"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1" borderId="23" xfId="2" applyNumberFormat="1" applyFont="1" applyFill="1" applyBorder="1"/>
    <xf numFmtId="0" fontId="69" fillId="0" borderId="0" xfId="1338" applyFont="1" applyAlignment="1">
      <alignment wrapText="1"/>
    </xf>
    <xf numFmtId="14" fontId="69" fillId="0" borderId="0" xfId="1338" applyNumberFormat="1" applyFont="1" applyAlignment="1">
      <alignment wrapText="1"/>
    </xf>
    <xf numFmtId="10" fontId="92" fillId="32" borderId="0" xfId="2" applyNumberFormat="1" applyFont="1" applyFill="1" applyBorder="1" applyAlignment="1">
      <alignment horizontal="center" wrapText="1"/>
    </xf>
    <xf numFmtId="164" fontId="92" fillId="31" borderId="0" xfId="0" applyNumberFormat="1" applyFont="1" applyFill="1" applyBorder="1" applyAlignment="1">
      <alignment horizontal="center" wrapText="1"/>
    </xf>
    <xf numFmtId="0" fontId="90" fillId="0" borderId="0" xfId="0" applyFont="1" applyBorder="1" applyAlignment="1">
      <alignment horizontal="left" wrapText="1"/>
    </xf>
    <xf numFmtId="0" fontId="0" fillId="30" borderId="0" xfId="0" applyFill="1"/>
    <xf numFmtId="221" fontId="4" fillId="0" borderId="0" xfId="2" applyNumberFormat="1" applyFont="1" applyFill="1"/>
    <xf numFmtId="221" fontId="4" fillId="0" borderId="0" xfId="2" applyNumberFormat="1" applyFont="1"/>
    <xf numFmtId="218"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86" applyNumberFormat="1" applyFont="1" applyFill="1" applyAlignment="1">
      <alignment horizontal="center" vertical="center" wrapText="1"/>
    </xf>
    <xf numFmtId="221" fontId="92" fillId="32"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38" applyNumberFormat="1" applyFont="1" applyFill="1" applyAlignment="1">
      <alignment wrapText="1"/>
    </xf>
    <xf numFmtId="0" fontId="69" fillId="0" borderId="0" xfId="1338" applyFont="1" applyFill="1" applyAlignment="1">
      <alignment wrapText="1"/>
    </xf>
    <xf numFmtId="14" fontId="69" fillId="0" borderId="0" xfId="1340" applyNumberFormat="1" applyFont="1" applyFill="1" applyAlignment="1">
      <alignment wrapText="1"/>
    </xf>
    <xf numFmtId="0" fontId="69" fillId="0" borderId="0" xfId="1345" applyFont="1" applyFill="1" applyAlignment="1">
      <alignment wrapText="1"/>
    </xf>
    <xf numFmtId="0" fontId="69" fillId="0" borderId="0" xfId="1340" applyFont="1" applyFill="1" applyAlignment="1">
      <alignment wrapText="1"/>
    </xf>
    <xf numFmtId="0" fontId="69" fillId="0" borderId="0" xfId="1346"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0" fontId="90" fillId="0" borderId="4" xfId="1286"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47" applyFont="1" applyAlignment="1">
      <alignment wrapText="1"/>
    </xf>
    <xf numFmtId="14" fontId="69" fillId="0" borderId="0" xfId="1347" applyNumberFormat="1" applyFont="1" applyAlignment="1">
      <alignment wrapText="1"/>
    </xf>
    <xf numFmtId="164" fontId="90" fillId="0" borderId="46" xfId="2" applyNumberFormat="1" applyFont="1" applyFill="1" applyBorder="1"/>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1" fontId="92" fillId="0" borderId="0" xfId="0" applyNumberFormat="1" applyFont="1" applyFill="1" applyBorder="1" applyAlignment="1">
      <alignment horizontal="center" wrapText="1"/>
    </xf>
    <xf numFmtId="2" fontId="92" fillId="0" borderId="49" xfId="1286" applyNumberFormat="1" applyFont="1" applyFill="1" applyBorder="1" applyAlignment="1">
      <alignment horizontal="center" vertical="center" wrapText="1"/>
    </xf>
    <xf numFmtId="0" fontId="92" fillId="31" borderId="48" xfId="0" applyFont="1" applyFill="1" applyBorder="1" applyAlignment="1">
      <alignment horizontal="left" wrapText="1"/>
    </xf>
    <xf numFmtId="2" fontId="92" fillId="32" borderId="50" xfId="0" applyNumberFormat="1" applyFont="1" applyFill="1" applyBorder="1" applyAlignment="1">
      <alignment horizontal="center"/>
    </xf>
    <xf numFmtId="2" fontId="92" fillId="31" borderId="50" xfId="1286" applyNumberFormat="1" applyFont="1" applyFill="1" applyBorder="1" applyAlignment="1">
      <alignment horizontal="center" vertical="center" wrapText="1"/>
    </xf>
    <xf numFmtId="2" fontId="92" fillId="31" borderId="50" xfId="0" applyNumberFormat="1" applyFont="1" applyFill="1" applyBorder="1" applyAlignment="1">
      <alignment horizontal="center"/>
    </xf>
    <xf numFmtId="221" fontId="92" fillId="32"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1"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0" fontId="90" fillId="0" borderId="42" xfId="1286" applyNumberFormat="1" applyFont="1" applyBorder="1"/>
    <xf numFmtId="219" fontId="68" fillId="29" borderId="44" xfId="1286" quotePrefix="1" applyNumberFormat="1" applyFont="1" applyFill="1" applyBorder="1" applyAlignment="1">
      <alignment horizontal="right"/>
    </xf>
    <xf numFmtId="219" fontId="68" fillId="29" borderId="45" xfId="1286" quotePrefix="1" applyNumberFormat="1" applyFont="1" applyFill="1" applyBorder="1" applyAlignment="1">
      <alignment horizontal="right"/>
    </xf>
    <xf numFmtId="0" fontId="88" fillId="0" borderId="0" xfId="0" applyFont="1" applyAlignment="1">
      <alignment horizontal="left" vertical="top" wrapText="1"/>
    </xf>
    <xf numFmtId="219" fontId="68" fillId="29" borderId="23" xfId="1286" quotePrefix="1" applyNumberFormat="1" applyFont="1" applyFill="1" applyBorder="1" applyAlignment="1">
      <alignment horizontal="right"/>
    </xf>
    <xf numFmtId="219" fontId="68" fillId="29" borderId="0" xfId="1286" quotePrefix="1" applyNumberFormat="1" applyFont="1" applyFill="1" applyAlignment="1">
      <alignment horizontal="right"/>
    </xf>
    <xf numFmtId="219" fontId="68" fillId="29" borderId="27" xfId="1286" quotePrefix="1" applyNumberFormat="1" applyFont="1" applyFill="1" applyBorder="1" applyAlignment="1">
      <alignment horizontal="left" wrapText="1"/>
    </xf>
    <xf numFmtId="219" fontId="68" fillId="29" borderId="28" xfId="1286" quotePrefix="1" applyNumberFormat="1" applyFont="1" applyFill="1" applyBorder="1" applyAlignment="1">
      <alignment horizontal="left" wrapText="1"/>
    </xf>
    <xf numFmtId="219" fontId="68" fillId="29" borderId="29" xfId="1286" quotePrefix="1" applyNumberFormat="1" applyFont="1" applyFill="1" applyBorder="1" applyAlignment="1">
      <alignment horizontal="left" wrapText="1"/>
    </xf>
    <xf numFmtId="219" fontId="68" fillId="29" borderId="0" xfId="1286" quotePrefix="1" applyNumberFormat="1" applyFont="1" applyFill="1" applyBorder="1" applyAlignment="1">
      <alignment horizontal="right"/>
    </xf>
    <xf numFmtId="219" fontId="68" fillId="29" borderId="27" xfId="1286" quotePrefix="1" applyNumberFormat="1" applyFont="1" applyFill="1" applyBorder="1" applyAlignment="1">
      <alignment horizontal="left"/>
    </xf>
    <xf numFmtId="219" fontId="68" fillId="29" borderId="28" xfId="1286" quotePrefix="1" applyNumberFormat="1" applyFont="1" applyFill="1" applyBorder="1" applyAlignment="1">
      <alignment horizontal="left"/>
    </xf>
    <xf numFmtId="219" fontId="68" fillId="29" borderId="29" xfId="1286" quotePrefix="1" applyNumberFormat="1" applyFont="1" applyFill="1" applyBorder="1" applyAlignment="1">
      <alignment horizontal="left"/>
    </xf>
    <xf numFmtId="219" fontId="68" fillId="29" borderId="20" xfId="1286" quotePrefix="1" applyNumberFormat="1" applyFont="1" applyFill="1" applyBorder="1" applyAlignment="1">
      <alignment horizontal="right"/>
    </xf>
    <xf numFmtId="219" fontId="68" fillId="29" borderId="21" xfId="1286" quotePrefix="1" applyNumberFormat="1" applyFont="1" applyFill="1" applyBorder="1" applyAlignment="1">
      <alignment horizontal="right"/>
    </xf>
    <xf numFmtId="0" fontId="99" fillId="49" borderId="0" xfId="0" applyFont="1" applyFill="1" applyAlignment="1">
      <alignment horizontal="center"/>
    </xf>
  </cellXfs>
  <cellStyles count="1349">
    <cellStyle name="_x000a_bidires=100_x000d_" xfId="1" xr:uid="{00000000-0005-0000-0000-000000000000}"/>
    <cellStyle name="_x000a_bidires=100_x000d_ 2" xfId="1290"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3" xr:uid="{00000000-0005-0000-0000-000096000000}"/>
    <cellStyle name="20% - Accent1 3" xfId="1291" xr:uid="{00000000-0005-0000-0000-000097000000}"/>
    <cellStyle name="20% - Accent2 2" xfId="1264" xr:uid="{00000000-0005-0000-0000-000098000000}"/>
    <cellStyle name="20% - Accent2 3" xfId="1292" xr:uid="{00000000-0005-0000-0000-000099000000}"/>
    <cellStyle name="20% - Accent3 2" xfId="1265" xr:uid="{00000000-0005-0000-0000-00009A000000}"/>
    <cellStyle name="20% - Accent3 3" xfId="1293" xr:uid="{00000000-0005-0000-0000-00009B000000}"/>
    <cellStyle name="20% - Accent4 2" xfId="1266" xr:uid="{00000000-0005-0000-0000-00009C000000}"/>
    <cellStyle name="20% - Accent4 3" xfId="1294" xr:uid="{00000000-0005-0000-0000-00009D000000}"/>
    <cellStyle name="20% - Accent5 2" xfId="1267" xr:uid="{00000000-0005-0000-0000-00009E000000}"/>
    <cellStyle name="20% - Accent5 3" xfId="1295" xr:uid="{00000000-0005-0000-0000-00009F000000}"/>
    <cellStyle name="20% - Accent6 2" xfId="1268" xr:uid="{00000000-0005-0000-0000-0000A0000000}"/>
    <cellStyle name="20% - Accent6 3" xfId="1296" xr:uid="{00000000-0005-0000-0000-0000A1000000}"/>
    <cellStyle name="40% - Accent1 2" xfId="1269" xr:uid="{00000000-0005-0000-0000-0000A2000000}"/>
    <cellStyle name="40% - Accent1 3" xfId="1297" xr:uid="{00000000-0005-0000-0000-0000A3000000}"/>
    <cellStyle name="40% - Accent2 2" xfId="1270" xr:uid="{00000000-0005-0000-0000-0000A4000000}"/>
    <cellStyle name="40% - Accent2 3" xfId="1298" xr:uid="{00000000-0005-0000-0000-0000A5000000}"/>
    <cellStyle name="40% - Accent3 2" xfId="1271" xr:uid="{00000000-0005-0000-0000-0000A6000000}"/>
    <cellStyle name="40% - Accent3 3" xfId="1299" xr:uid="{00000000-0005-0000-0000-0000A7000000}"/>
    <cellStyle name="40% - Accent4 2" xfId="1272" xr:uid="{00000000-0005-0000-0000-0000A8000000}"/>
    <cellStyle name="40% - Accent4 3" xfId="1300" xr:uid="{00000000-0005-0000-0000-0000A9000000}"/>
    <cellStyle name="40% - Accent5 2" xfId="1273" xr:uid="{00000000-0005-0000-0000-0000AA000000}"/>
    <cellStyle name="40% - Accent5 3" xfId="1301" xr:uid="{00000000-0005-0000-0000-0000AB000000}"/>
    <cellStyle name="40% - Accent6 2" xfId="1274" xr:uid="{00000000-0005-0000-0000-0000AC000000}"/>
    <cellStyle name="40% - Accent6 3" xfId="1302" xr:uid="{00000000-0005-0000-0000-0000AD000000}"/>
    <cellStyle name="60% - Accent1 2" xfId="1303" xr:uid="{00000000-0005-0000-0000-0000AE000000}"/>
    <cellStyle name="60% - Accent2 2" xfId="1304" xr:uid="{00000000-0005-0000-0000-0000AF000000}"/>
    <cellStyle name="60% - Accent3 2" xfId="1305" xr:uid="{00000000-0005-0000-0000-0000B0000000}"/>
    <cellStyle name="60% - Accent4 2" xfId="1306" xr:uid="{00000000-0005-0000-0000-0000B1000000}"/>
    <cellStyle name="60% - Accent5 2" xfId="1307" xr:uid="{00000000-0005-0000-0000-0000B2000000}"/>
    <cellStyle name="60% - Accent6 2" xfId="1308" xr:uid="{00000000-0005-0000-0000-0000B3000000}"/>
    <cellStyle name="9065.186" xfId="160" xr:uid="{00000000-0005-0000-0000-0000B4000000}"/>
    <cellStyle name="Accent1 2" xfId="1309" xr:uid="{00000000-0005-0000-0000-0000B5000000}"/>
    <cellStyle name="Accent2 2" xfId="1310" xr:uid="{00000000-0005-0000-0000-0000B6000000}"/>
    <cellStyle name="Accent3 2" xfId="1311" xr:uid="{00000000-0005-0000-0000-0000B7000000}"/>
    <cellStyle name="Accent4 2" xfId="1312" xr:uid="{00000000-0005-0000-0000-0000B8000000}"/>
    <cellStyle name="Accent5 2" xfId="1313" xr:uid="{00000000-0005-0000-0000-0000B9000000}"/>
    <cellStyle name="Accent6 2" xfId="1314" xr:uid="{00000000-0005-0000-0000-0000BA000000}"/>
    <cellStyle name="AFE" xfId="161" xr:uid="{00000000-0005-0000-0000-0000BB000000}"/>
    <cellStyle name="background" xfId="162" xr:uid="{00000000-0005-0000-0000-0000BC000000}"/>
    <cellStyle name="Bad 2" xfId="1315"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16" xr:uid="{00000000-0005-0000-0000-0000CA000000}"/>
    <cellStyle name="Check Cell 2" xfId="1317" xr:uid="{00000000-0005-0000-0000-0000CB000000}"/>
    <cellStyle name="column1" xfId="175" xr:uid="{00000000-0005-0000-0000-0000CC000000}"/>
    <cellStyle name="column1Big" xfId="176" xr:uid="{00000000-0005-0000-0000-0000CD000000}"/>
    <cellStyle name="column1Date" xfId="177" xr:uid="{00000000-0005-0000-0000-0000CE000000}"/>
    <cellStyle name="Comma" xfId="1286"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3" xr:uid="{00000000-0005-0000-0000-00000D010000}"/>
    <cellStyle name="Comma 126" xfId="1257" xr:uid="{00000000-0005-0000-0000-00000E010000}"/>
    <cellStyle name="Comma 127" xfId="1260" xr:uid="{00000000-0005-0000-0000-00000F010000}"/>
    <cellStyle name="Comma 128" xfId="1280" xr:uid="{00000000-0005-0000-0000-000010010000}"/>
    <cellStyle name="Comma 129" xfId="5" xr:uid="{00000000-0005-0000-0000-000011010000}"/>
    <cellStyle name="Comma 13" xfId="239" xr:uid="{00000000-0005-0000-0000-000012010000}"/>
    <cellStyle name="Comma 13 2" xfId="240" xr:uid="{00000000-0005-0000-0000-000013010000}"/>
    <cellStyle name="Comma 130" xfId="1284"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1"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2"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ziesiętny 2" xfId="1275" xr:uid="{00000000-0005-0000-0000-000049020000}"/>
    <cellStyle name="Enter Currency (0)" xfId="543" xr:uid="{00000000-0005-0000-0000-00004A020000}"/>
    <cellStyle name="Enter Currency (2)" xfId="544" xr:uid="{00000000-0005-0000-0000-00004B020000}"/>
    <cellStyle name="Enter Units (0)" xfId="545" xr:uid="{00000000-0005-0000-0000-00004C020000}"/>
    <cellStyle name="Enter Units (1)" xfId="546" xr:uid="{00000000-0005-0000-0000-00004D020000}"/>
    <cellStyle name="Enter Units (2)" xfId="547" xr:uid="{00000000-0005-0000-0000-00004E020000}"/>
    <cellStyle name="Euro" xfId="548" xr:uid="{00000000-0005-0000-0000-00004F020000}"/>
    <cellStyle name="Euro 2" xfId="549" xr:uid="{00000000-0005-0000-0000-000050020000}"/>
    <cellStyle name="Explanatory Text 2" xfId="1318" xr:uid="{00000000-0005-0000-0000-000051020000}"/>
    <cellStyle name="FRACTION" xfId="550" xr:uid="{00000000-0005-0000-0000-000052020000}"/>
    <cellStyle name="Good 2" xfId="1319" xr:uid="{00000000-0005-0000-0000-000053020000}"/>
    <cellStyle name="grayText2" xfId="551" xr:uid="{00000000-0005-0000-0000-000054020000}"/>
    <cellStyle name="grayText2Big" xfId="552" xr:uid="{00000000-0005-0000-0000-000055020000}"/>
    <cellStyle name="Grey" xfId="553" xr:uid="{00000000-0005-0000-0000-000056020000}"/>
    <cellStyle name="Header" xfId="554" xr:uid="{00000000-0005-0000-0000-000057020000}"/>
    <cellStyle name="Header1" xfId="555" xr:uid="{00000000-0005-0000-0000-000058020000}"/>
    <cellStyle name="Header2" xfId="556" xr:uid="{00000000-0005-0000-0000-000059020000}"/>
    <cellStyle name="Heading" xfId="557" xr:uid="{00000000-0005-0000-0000-00005A020000}"/>
    <cellStyle name="Heading 1 2" xfId="1320" xr:uid="{00000000-0005-0000-0000-00005B020000}"/>
    <cellStyle name="Heading 2 2" xfId="1321" xr:uid="{00000000-0005-0000-0000-00005C020000}"/>
    <cellStyle name="Heading 3 2" xfId="1322" xr:uid="{00000000-0005-0000-0000-00005D020000}"/>
    <cellStyle name="Heading 4 2" xfId="1323" xr:uid="{00000000-0005-0000-0000-00005E020000}"/>
    <cellStyle name="Hyperlink" xfId="3" builtinId="8"/>
    <cellStyle name="Hypertextový odkaz" xfId="558" xr:uid="{00000000-0005-0000-0000-000060020000}"/>
    <cellStyle name="Input [yellow]" xfId="559" xr:uid="{00000000-0005-0000-0000-000061020000}"/>
    <cellStyle name="Input 2" xfId="1324" xr:uid="{00000000-0005-0000-0000-000062020000}"/>
    <cellStyle name="Input 3" xfId="1337" xr:uid="{9CA45ADC-60B9-4826-A702-10057F99CE0E}"/>
    <cellStyle name="Input 4" xfId="1339" xr:uid="{8907363B-7E34-434D-87C0-D1C6E73AAB23}"/>
    <cellStyle name="Input 5" xfId="1343" xr:uid="{47ABEDFD-B06A-435A-8F61-13ED396636B2}"/>
    <cellStyle name="Input 6" xfId="1341" xr:uid="{6460FA93-CF6E-4BCF-8499-E7F41A5B00E1}"/>
    <cellStyle name="Input 7" xfId="1342" xr:uid="{2C2BF7C4-D646-45F3-B17A-32B2B9FD4D9C}"/>
    <cellStyle name="Input 8" xfId="1348" xr:uid="{04247180-3992-40AD-BBCE-9625DA9E996D}"/>
    <cellStyle name="label" xfId="560" xr:uid="{00000000-0005-0000-0000-000063020000}"/>
    <cellStyle name="leftStyle" xfId="561" xr:uid="{00000000-0005-0000-0000-000064020000}"/>
    <cellStyle name="Ligne" xfId="562" xr:uid="{00000000-0005-0000-0000-000065020000}"/>
    <cellStyle name="Link Currency (0)" xfId="563" xr:uid="{00000000-0005-0000-0000-000066020000}"/>
    <cellStyle name="Link Currency (2)" xfId="564" xr:uid="{00000000-0005-0000-0000-000067020000}"/>
    <cellStyle name="Link Units (0)" xfId="565" xr:uid="{00000000-0005-0000-0000-000068020000}"/>
    <cellStyle name="Link Units (1)" xfId="566" xr:uid="{00000000-0005-0000-0000-000069020000}"/>
    <cellStyle name="Link Units (2)" xfId="567" xr:uid="{00000000-0005-0000-0000-00006A020000}"/>
    <cellStyle name="Linked Cell 2" xfId="1325" xr:uid="{00000000-0005-0000-0000-00006B020000}"/>
    <cellStyle name="LISAM" xfId="568" xr:uid="{00000000-0005-0000-0000-00006C020000}"/>
    <cellStyle name="main_input" xfId="569" xr:uid="{00000000-0005-0000-0000-00006D020000}"/>
    <cellStyle name="mark$" xfId="570" xr:uid="{00000000-0005-0000-0000-00006E020000}"/>
    <cellStyle name="markno$" xfId="571" xr:uid="{00000000-0005-0000-0000-00006F020000}"/>
    <cellStyle name="Milliers [0]_1" xfId="572" xr:uid="{00000000-0005-0000-0000-000070020000}"/>
    <cellStyle name="Milliers_1" xfId="573" xr:uid="{00000000-0005-0000-0000-000071020000}"/>
    <cellStyle name="Monétaire [0]_1" xfId="574" xr:uid="{00000000-0005-0000-0000-000072020000}"/>
    <cellStyle name="Monétaire_1" xfId="575" xr:uid="{00000000-0005-0000-0000-000073020000}"/>
    <cellStyle name="Neutral 2" xfId="1326" xr:uid="{00000000-0005-0000-0000-000074020000}"/>
    <cellStyle name="no dec" xfId="576" xr:uid="{00000000-0005-0000-0000-000075020000}"/>
    <cellStyle name="Nor}al" xfId="577" xr:uid="{00000000-0005-0000-0000-000076020000}"/>
    <cellStyle name="Nor}al 2" xfId="578" xr:uid="{00000000-0005-0000-0000-000077020000}"/>
    <cellStyle name="Normal" xfId="0" builtinId="0"/>
    <cellStyle name="Normal - Style1" xfId="579" xr:uid="{00000000-0005-0000-0000-000079020000}"/>
    <cellStyle name="Normal - Style1 2" xfId="580" xr:uid="{00000000-0005-0000-0000-00007A020000}"/>
    <cellStyle name="Normal 10" xfId="581" xr:uid="{00000000-0005-0000-0000-00007B020000}"/>
    <cellStyle name="Normal 10 2" xfId="582" xr:uid="{00000000-0005-0000-0000-00007C020000}"/>
    <cellStyle name="Normal 100" xfId="583" xr:uid="{00000000-0005-0000-0000-00007D020000}"/>
    <cellStyle name="Normal 100 2" xfId="584" xr:uid="{00000000-0005-0000-0000-00007E020000}"/>
    <cellStyle name="Normal 101" xfId="585" xr:uid="{00000000-0005-0000-0000-00007F020000}"/>
    <cellStyle name="Normal 101 2" xfId="586" xr:uid="{00000000-0005-0000-0000-000080020000}"/>
    <cellStyle name="Normal 102" xfId="587" xr:uid="{00000000-0005-0000-0000-000081020000}"/>
    <cellStyle name="Normal 102 2" xfId="588" xr:uid="{00000000-0005-0000-0000-000082020000}"/>
    <cellStyle name="Normal 103" xfId="589" xr:uid="{00000000-0005-0000-0000-000083020000}"/>
    <cellStyle name="Normal 103 2" xfId="590" xr:uid="{00000000-0005-0000-0000-000084020000}"/>
    <cellStyle name="Normal 104" xfId="591" xr:uid="{00000000-0005-0000-0000-000085020000}"/>
    <cellStyle name="Normal 104 2" xfId="592" xr:uid="{00000000-0005-0000-0000-000086020000}"/>
    <cellStyle name="Normal 105" xfId="593" xr:uid="{00000000-0005-0000-0000-000087020000}"/>
    <cellStyle name="Normal 105 2" xfId="594" xr:uid="{00000000-0005-0000-0000-000088020000}"/>
    <cellStyle name="Normal 106" xfId="595" xr:uid="{00000000-0005-0000-0000-000089020000}"/>
    <cellStyle name="Normal 106 2" xfId="596" xr:uid="{00000000-0005-0000-0000-00008A020000}"/>
    <cellStyle name="Normal 107" xfId="597" xr:uid="{00000000-0005-0000-0000-00008B020000}"/>
    <cellStyle name="Normal 107 2" xfId="598" xr:uid="{00000000-0005-0000-0000-00008C020000}"/>
    <cellStyle name="Normal 108" xfId="599" xr:uid="{00000000-0005-0000-0000-00008D020000}"/>
    <cellStyle name="Normal 108 2" xfId="600" xr:uid="{00000000-0005-0000-0000-00008E020000}"/>
    <cellStyle name="Normal 109" xfId="601" xr:uid="{00000000-0005-0000-0000-00008F020000}"/>
    <cellStyle name="Normal 109 2" xfId="602" xr:uid="{00000000-0005-0000-0000-000090020000}"/>
    <cellStyle name="Normal 11" xfId="603" xr:uid="{00000000-0005-0000-0000-000091020000}"/>
    <cellStyle name="Normal 11 2" xfId="604" xr:uid="{00000000-0005-0000-0000-000092020000}"/>
    <cellStyle name="Normal 110" xfId="605" xr:uid="{00000000-0005-0000-0000-000093020000}"/>
    <cellStyle name="Normal 110 2" xfId="606" xr:uid="{00000000-0005-0000-0000-000094020000}"/>
    <cellStyle name="Normal 111" xfId="607" xr:uid="{00000000-0005-0000-0000-000095020000}"/>
    <cellStyle name="Normal 111 2" xfId="608" xr:uid="{00000000-0005-0000-0000-000096020000}"/>
    <cellStyle name="Normal 112" xfId="609" xr:uid="{00000000-0005-0000-0000-000097020000}"/>
    <cellStyle name="Normal 112 2" xfId="610" xr:uid="{00000000-0005-0000-0000-000098020000}"/>
    <cellStyle name="Normal 113" xfId="611" xr:uid="{00000000-0005-0000-0000-000099020000}"/>
    <cellStyle name="Normal 113 2" xfId="612" xr:uid="{00000000-0005-0000-0000-00009A020000}"/>
    <cellStyle name="Normal 114" xfId="613" xr:uid="{00000000-0005-0000-0000-00009B020000}"/>
    <cellStyle name="Normal 114 2" xfId="614" xr:uid="{00000000-0005-0000-0000-00009C020000}"/>
    <cellStyle name="Normal 115" xfId="615" xr:uid="{00000000-0005-0000-0000-00009D020000}"/>
    <cellStyle name="Normal 115 2" xfId="616" xr:uid="{00000000-0005-0000-0000-00009E020000}"/>
    <cellStyle name="Normal 116" xfId="617" xr:uid="{00000000-0005-0000-0000-00009F020000}"/>
    <cellStyle name="Normal 116 2" xfId="618" xr:uid="{00000000-0005-0000-0000-0000A0020000}"/>
    <cellStyle name="Normal 117" xfId="619" xr:uid="{00000000-0005-0000-0000-0000A1020000}"/>
    <cellStyle name="Normal 117 2" xfId="620" xr:uid="{00000000-0005-0000-0000-0000A2020000}"/>
    <cellStyle name="Normal 118" xfId="621" xr:uid="{00000000-0005-0000-0000-0000A3020000}"/>
    <cellStyle name="Normal 118 2" xfId="622" xr:uid="{00000000-0005-0000-0000-0000A4020000}"/>
    <cellStyle name="Normal 119" xfId="623" xr:uid="{00000000-0005-0000-0000-0000A5020000}"/>
    <cellStyle name="Normal 12" xfId="624" xr:uid="{00000000-0005-0000-0000-0000A6020000}"/>
    <cellStyle name="Normal 12 2" xfId="625" xr:uid="{00000000-0005-0000-0000-0000A7020000}"/>
    <cellStyle name="Normal 120" xfId="626" xr:uid="{00000000-0005-0000-0000-0000A8020000}"/>
    <cellStyle name="Normal 121" xfId="627" xr:uid="{00000000-0005-0000-0000-0000A9020000}"/>
    <cellStyle name="Normal 122" xfId="628" xr:uid="{00000000-0005-0000-0000-0000AA020000}"/>
    <cellStyle name="Normal 123" xfId="629" xr:uid="{00000000-0005-0000-0000-0000AB020000}"/>
    <cellStyle name="Normal 124" xfId="630" xr:uid="{00000000-0005-0000-0000-0000AC020000}"/>
    <cellStyle name="Normal 124 2" xfId="631" xr:uid="{00000000-0005-0000-0000-0000AD020000}"/>
    <cellStyle name="Normal 125" xfId="632" xr:uid="{00000000-0005-0000-0000-0000AE020000}"/>
    <cellStyle name="Normal 125 2" xfId="633" xr:uid="{00000000-0005-0000-0000-0000AF020000}"/>
    <cellStyle name="Normal 126" xfId="634" xr:uid="{00000000-0005-0000-0000-0000B0020000}"/>
    <cellStyle name="Normal 126 2" xfId="635" xr:uid="{00000000-0005-0000-0000-0000B1020000}"/>
    <cellStyle name="Normal 127" xfId="636" xr:uid="{00000000-0005-0000-0000-0000B2020000}"/>
    <cellStyle name="Normal 128" xfId="637" xr:uid="{00000000-0005-0000-0000-0000B3020000}"/>
    <cellStyle name="Normal 129" xfId="638" xr:uid="{00000000-0005-0000-0000-0000B4020000}"/>
    <cellStyle name="Normal 13" xfId="639" xr:uid="{00000000-0005-0000-0000-0000B5020000}"/>
    <cellStyle name="Normal 13 2" xfId="640" xr:uid="{00000000-0005-0000-0000-0000B6020000}"/>
    <cellStyle name="Normal 130" xfId="641" xr:uid="{00000000-0005-0000-0000-0000B7020000}"/>
    <cellStyle name="Normal 131" xfId="642" xr:uid="{00000000-0005-0000-0000-0000B8020000}"/>
    <cellStyle name="Normal 131 2" xfId="643" xr:uid="{00000000-0005-0000-0000-0000B9020000}"/>
    <cellStyle name="Normal 132" xfId="644" xr:uid="{00000000-0005-0000-0000-0000BA020000}"/>
    <cellStyle name="Normal 132 2" xfId="645" xr:uid="{00000000-0005-0000-0000-0000BB020000}"/>
    <cellStyle name="Normal 133" xfId="646" xr:uid="{00000000-0005-0000-0000-0000BC020000}"/>
    <cellStyle name="Normal 133 2" xfId="647" xr:uid="{00000000-0005-0000-0000-0000BD020000}"/>
    <cellStyle name="Normal 134" xfId="1251" xr:uid="{00000000-0005-0000-0000-0000BE020000}"/>
    <cellStyle name="Normal 135" xfId="1255" xr:uid="{00000000-0005-0000-0000-0000BF020000}"/>
    <cellStyle name="Normal 136" xfId="1261" xr:uid="{00000000-0005-0000-0000-0000C0020000}"/>
    <cellStyle name="Normal 137" xfId="4" xr:uid="{00000000-0005-0000-0000-0000C1020000}"/>
    <cellStyle name="Normal 138" xfId="1283" xr:uid="{00000000-0005-0000-0000-0000C2020000}"/>
    <cellStyle name="Normal 139" xfId="1287" xr:uid="{00000000-0005-0000-0000-0000C3020000}"/>
    <cellStyle name="Normal 14" xfId="648" xr:uid="{00000000-0005-0000-0000-0000C4020000}"/>
    <cellStyle name="Normal 14 2" xfId="649" xr:uid="{00000000-0005-0000-0000-0000C5020000}"/>
    <cellStyle name="Normal 140" xfId="1288" xr:uid="{00000000-0005-0000-0000-0000C6020000}"/>
    <cellStyle name="Normal 141" xfId="1289" xr:uid="{00000000-0005-0000-0000-0000C7020000}"/>
    <cellStyle name="Normal 142" xfId="1334" xr:uid="{E68F7C85-C287-483E-8D47-9A997BCCDDE9}"/>
    <cellStyle name="Normal 143" xfId="1335" xr:uid="{1757A5E8-5D2D-4F79-B046-887D02C50153}"/>
    <cellStyle name="Normal 144" xfId="1336" xr:uid="{3C72DA4F-C2ED-4931-87FA-7E379B9577FF}"/>
    <cellStyle name="Normal 145" xfId="1338" xr:uid="{129D1098-6508-44F2-A90A-71438245858B}"/>
    <cellStyle name="Normal 146" xfId="1340" xr:uid="{5BCB595C-A450-4DCC-B56B-C4082DD2B85B}"/>
    <cellStyle name="Normal 147" xfId="1345" xr:uid="{76967AC8-2C05-42BA-8553-74AB395645CF}"/>
    <cellStyle name="Normal 148" xfId="1346" xr:uid="{D3E6D97E-07B4-4A14-8F3B-8289A5218CD0}"/>
    <cellStyle name="Normal 149" xfId="1347" xr:uid="{0D8B0834-5178-43CA-A122-A6E23F47166F}"/>
    <cellStyle name="Normal 15" xfId="650" xr:uid="{00000000-0005-0000-0000-0000C8020000}"/>
    <cellStyle name="Normal 15 2" xfId="651" xr:uid="{00000000-0005-0000-0000-0000C9020000}"/>
    <cellStyle name="Normal 16" xfId="652" xr:uid="{00000000-0005-0000-0000-0000CA020000}"/>
    <cellStyle name="Normal 16 2" xfId="653" xr:uid="{00000000-0005-0000-0000-0000CB020000}"/>
    <cellStyle name="Normal 17" xfId="654" xr:uid="{00000000-0005-0000-0000-0000CC020000}"/>
    <cellStyle name="Normal 17 2" xfId="655" xr:uid="{00000000-0005-0000-0000-0000CD020000}"/>
    <cellStyle name="Normal 18" xfId="656" xr:uid="{00000000-0005-0000-0000-0000CE020000}"/>
    <cellStyle name="Normal 18 2" xfId="657" xr:uid="{00000000-0005-0000-0000-0000CF020000}"/>
    <cellStyle name="Normal 19" xfId="658" xr:uid="{00000000-0005-0000-0000-0000D0020000}"/>
    <cellStyle name="Normal 19 2" xfId="659" xr:uid="{00000000-0005-0000-0000-0000D1020000}"/>
    <cellStyle name="Normal 2" xfId="9" xr:uid="{00000000-0005-0000-0000-0000D2020000}"/>
    <cellStyle name="Normal 2 2" xfId="660" xr:uid="{00000000-0005-0000-0000-0000D3020000}"/>
    <cellStyle name="Normal 2 2 2" xfId="661" xr:uid="{00000000-0005-0000-0000-0000D4020000}"/>
    <cellStyle name="Normal 2 2 2 2" xfId="662" xr:uid="{00000000-0005-0000-0000-0000D5020000}"/>
    <cellStyle name="Normal 2 2 3" xfId="663" xr:uid="{00000000-0005-0000-0000-0000D6020000}"/>
    <cellStyle name="Normal 2 2 4" xfId="664" xr:uid="{00000000-0005-0000-0000-0000D7020000}"/>
    <cellStyle name="Normal 2 2 5" xfId="1254" xr:uid="{00000000-0005-0000-0000-0000D8020000}"/>
    <cellStyle name="Normal 2 3" xfId="665" xr:uid="{00000000-0005-0000-0000-0000D9020000}"/>
    <cellStyle name="Normal 2 3 2" xfId="666" xr:uid="{00000000-0005-0000-0000-0000DA020000}"/>
    <cellStyle name="Normal 2 3 2 2" xfId="667" xr:uid="{00000000-0005-0000-0000-0000DB020000}"/>
    <cellStyle name="Normal 2 3 3" xfId="668" xr:uid="{00000000-0005-0000-0000-0000DC020000}"/>
    <cellStyle name="Normal 2 4" xfId="669" xr:uid="{00000000-0005-0000-0000-0000DD020000}"/>
    <cellStyle name="Normal 2 4 2" xfId="670" xr:uid="{00000000-0005-0000-0000-0000DE020000}"/>
    <cellStyle name="Normal 2 5" xfId="671" xr:uid="{00000000-0005-0000-0000-0000DF020000}"/>
    <cellStyle name="Normal 2 5 2" xfId="672" xr:uid="{00000000-0005-0000-0000-0000E0020000}"/>
    <cellStyle name="Normal 2 6" xfId="673" xr:uid="{00000000-0005-0000-0000-0000E1020000}"/>
    <cellStyle name="Normal 20" xfId="674" xr:uid="{00000000-0005-0000-0000-0000E2020000}"/>
    <cellStyle name="Normal 20 2" xfId="675" xr:uid="{00000000-0005-0000-0000-0000E3020000}"/>
    <cellStyle name="Normal 21" xfId="676" xr:uid="{00000000-0005-0000-0000-0000E4020000}"/>
    <cellStyle name="Normal 21 2" xfId="677" xr:uid="{00000000-0005-0000-0000-0000E5020000}"/>
    <cellStyle name="Normal 22" xfId="678" xr:uid="{00000000-0005-0000-0000-0000E6020000}"/>
    <cellStyle name="Normal 22 2" xfId="679" xr:uid="{00000000-0005-0000-0000-0000E7020000}"/>
    <cellStyle name="Normal 23" xfId="680" xr:uid="{00000000-0005-0000-0000-0000E8020000}"/>
    <cellStyle name="Normal 23 2" xfId="681" xr:uid="{00000000-0005-0000-0000-0000E9020000}"/>
    <cellStyle name="Normal 24" xfId="682" xr:uid="{00000000-0005-0000-0000-0000EA020000}"/>
    <cellStyle name="Normal 24 2" xfId="683" xr:uid="{00000000-0005-0000-0000-0000EB020000}"/>
    <cellStyle name="Normal 25" xfId="684" xr:uid="{00000000-0005-0000-0000-0000EC020000}"/>
    <cellStyle name="Normal 25 2" xfId="685" xr:uid="{00000000-0005-0000-0000-0000ED020000}"/>
    <cellStyle name="Normal 26" xfId="686" xr:uid="{00000000-0005-0000-0000-0000EE020000}"/>
    <cellStyle name="Normal 26 2" xfId="687" xr:uid="{00000000-0005-0000-0000-0000EF020000}"/>
    <cellStyle name="Normal 27" xfId="688" xr:uid="{00000000-0005-0000-0000-0000F0020000}"/>
    <cellStyle name="Normal 27 2" xfId="689" xr:uid="{00000000-0005-0000-0000-0000F1020000}"/>
    <cellStyle name="Normal 28" xfId="690" xr:uid="{00000000-0005-0000-0000-0000F2020000}"/>
    <cellStyle name="Normal 28 2" xfId="691" xr:uid="{00000000-0005-0000-0000-0000F3020000}"/>
    <cellStyle name="Normal 29" xfId="692" xr:uid="{00000000-0005-0000-0000-0000F4020000}"/>
    <cellStyle name="Normal 29 2" xfId="693" xr:uid="{00000000-0005-0000-0000-0000F5020000}"/>
    <cellStyle name="Normal 3" xfId="694" xr:uid="{00000000-0005-0000-0000-0000F6020000}"/>
    <cellStyle name="Normal 3 2" xfId="695" xr:uid="{00000000-0005-0000-0000-0000F7020000}"/>
    <cellStyle name="Normal 3 2 2" xfId="696" xr:uid="{00000000-0005-0000-0000-0000F8020000}"/>
    <cellStyle name="Normal 3 3" xfId="697" xr:uid="{00000000-0005-0000-0000-0000F9020000}"/>
    <cellStyle name="Normal 3 4" xfId="698" xr:uid="{00000000-0005-0000-0000-0000FA020000}"/>
    <cellStyle name="Normal 3 4 2" xfId="699" xr:uid="{00000000-0005-0000-0000-0000FB020000}"/>
    <cellStyle name="Normal 3 5" xfId="700" xr:uid="{00000000-0005-0000-0000-0000FC020000}"/>
    <cellStyle name="Normal 30" xfId="701" xr:uid="{00000000-0005-0000-0000-0000FD020000}"/>
    <cellStyle name="Normal 30 2" xfId="702" xr:uid="{00000000-0005-0000-0000-0000FE020000}"/>
    <cellStyle name="Normal 31" xfId="703" xr:uid="{00000000-0005-0000-0000-0000FF020000}"/>
    <cellStyle name="Normal 31 2" xfId="704" xr:uid="{00000000-0005-0000-0000-000000030000}"/>
    <cellStyle name="Normal 32" xfId="705" xr:uid="{00000000-0005-0000-0000-000001030000}"/>
    <cellStyle name="Normal 32 2" xfId="706" xr:uid="{00000000-0005-0000-0000-000002030000}"/>
    <cellStyle name="Normal 33" xfId="707" xr:uid="{00000000-0005-0000-0000-000003030000}"/>
    <cellStyle name="Normal 33 2" xfId="708" xr:uid="{00000000-0005-0000-0000-000004030000}"/>
    <cellStyle name="Normal 34" xfId="709" xr:uid="{00000000-0005-0000-0000-000005030000}"/>
    <cellStyle name="Normal 34 2" xfId="710" xr:uid="{00000000-0005-0000-0000-000006030000}"/>
    <cellStyle name="Normal 35" xfId="711" xr:uid="{00000000-0005-0000-0000-000007030000}"/>
    <cellStyle name="Normal 35 2" xfId="712" xr:uid="{00000000-0005-0000-0000-000008030000}"/>
    <cellStyle name="Normal 36" xfId="713" xr:uid="{00000000-0005-0000-0000-000009030000}"/>
    <cellStyle name="Normal 36 2" xfId="714" xr:uid="{00000000-0005-0000-0000-00000A030000}"/>
    <cellStyle name="Normal 37" xfId="715" xr:uid="{00000000-0005-0000-0000-00000B030000}"/>
    <cellStyle name="Normal 37 2" xfId="716" xr:uid="{00000000-0005-0000-0000-00000C030000}"/>
    <cellStyle name="Normal 38" xfId="717" xr:uid="{00000000-0005-0000-0000-00000D030000}"/>
    <cellStyle name="Normal 38 2" xfId="718" xr:uid="{00000000-0005-0000-0000-00000E030000}"/>
    <cellStyle name="Normal 39" xfId="719" xr:uid="{00000000-0005-0000-0000-00000F030000}"/>
    <cellStyle name="Normal 39 2" xfId="720" xr:uid="{00000000-0005-0000-0000-000010030000}"/>
    <cellStyle name="Normal 4" xfId="721" xr:uid="{00000000-0005-0000-0000-000011030000}"/>
    <cellStyle name="Normal 4 2" xfId="722" xr:uid="{00000000-0005-0000-0000-000012030000}"/>
    <cellStyle name="Normal 4 2 2" xfId="723" xr:uid="{00000000-0005-0000-0000-000013030000}"/>
    <cellStyle name="Normal 40" xfId="724" xr:uid="{00000000-0005-0000-0000-000014030000}"/>
    <cellStyle name="Normal 40 2" xfId="725" xr:uid="{00000000-0005-0000-0000-000015030000}"/>
    <cellStyle name="Normal 41" xfId="726" xr:uid="{00000000-0005-0000-0000-000016030000}"/>
    <cellStyle name="Normal 41 2" xfId="727" xr:uid="{00000000-0005-0000-0000-000017030000}"/>
    <cellStyle name="Normal 42" xfId="728" xr:uid="{00000000-0005-0000-0000-000018030000}"/>
    <cellStyle name="Normal 42 2" xfId="729" xr:uid="{00000000-0005-0000-0000-000019030000}"/>
    <cellStyle name="Normal 43" xfId="730" xr:uid="{00000000-0005-0000-0000-00001A030000}"/>
    <cellStyle name="Normal 43 2" xfId="731" xr:uid="{00000000-0005-0000-0000-00001B030000}"/>
    <cellStyle name="Normal 44" xfId="732" xr:uid="{00000000-0005-0000-0000-00001C030000}"/>
    <cellStyle name="Normal 44 2" xfId="733" xr:uid="{00000000-0005-0000-0000-00001D030000}"/>
    <cellStyle name="Normal 45" xfId="734" xr:uid="{00000000-0005-0000-0000-00001E030000}"/>
    <cellStyle name="Normal 45 2" xfId="735" xr:uid="{00000000-0005-0000-0000-00001F030000}"/>
    <cellStyle name="Normal 46" xfId="736" xr:uid="{00000000-0005-0000-0000-000020030000}"/>
    <cellStyle name="Normal 46 2" xfId="737" xr:uid="{00000000-0005-0000-0000-000021030000}"/>
    <cellStyle name="Normal 47" xfId="738" xr:uid="{00000000-0005-0000-0000-000022030000}"/>
    <cellStyle name="Normal 47 2" xfId="739" xr:uid="{00000000-0005-0000-0000-000023030000}"/>
    <cellStyle name="Normal 48" xfId="740" xr:uid="{00000000-0005-0000-0000-000024030000}"/>
    <cellStyle name="Normal 48 2" xfId="741" xr:uid="{00000000-0005-0000-0000-000025030000}"/>
    <cellStyle name="Normal 49" xfId="742" xr:uid="{00000000-0005-0000-0000-000026030000}"/>
    <cellStyle name="Normal 49 2" xfId="743" xr:uid="{00000000-0005-0000-0000-000027030000}"/>
    <cellStyle name="Normal 5" xfId="744" xr:uid="{00000000-0005-0000-0000-000028030000}"/>
    <cellStyle name="Normal 5 2" xfId="745" xr:uid="{00000000-0005-0000-0000-000029030000}"/>
    <cellStyle name="Normal 5 2 2" xfId="746" xr:uid="{00000000-0005-0000-0000-00002A030000}"/>
    <cellStyle name="Normal 50" xfId="747" xr:uid="{00000000-0005-0000-0000-00002B030000}"/>
    <cellStyle name="Normal 50 2" xfId="748" xr:uid="{00000000-0005-0000-0000-00002C030000}"/>
    <cellStyle name="Normal 51" xfId="749" xr:uid="{00000000-0005-0000-0000-00002D030000}"/>
    <cellStyle name="Normal 51 2" xfId="750" xr:uid="{00000000-0005-0000-0000-00002E030000}"/>
    <cellStyle name="Normal 52" xfId="751" xr:uid="{00000000-0005-0000-0000-00002F030000}"/>
    <cellStyle name="Normal 52 2" xfId="752" xr:uid="{00000000-0005-0000-0000-000030030000}"/>
    <cellStyle name="Normal 53" xfId="753" xr:uid="{00000000-0005-0000-0000-000031030000}"/>
    <cellStyle name="Normal 53 2" xfId="754" xr:uid="{00000000-0005-0000-0000-000032030000}"/>
    <cellStyle name="Normal 54" xfId="755" xr:uid="{00000000-0005-0000-0000-000033030000}"/>
    <cellStyle name="Normal 54 2" xfId="756" xr:uid="{00000000-0005-0000-0000-000034030000}"/>
    <cellStyle name="Normal 55" xfId="757" xr:uid="{00000000-0005-0000-0000-000035030000}"/>
    <cellStyle name="Normal 55 2" xfId="758" xr:uid="{00000000-0005-0000-0000-000036030000}"/>
    <cellStyle name="Normal 56" xfId="759" xr:uid="{00000000-0005-0000-0000-000037030000}"/>
    <cellStyle name="Normal 56 2" xfId="760" xr:uid="{00000000-0005-0000-0000-000038030000}"/>
    <cellStyle name="Normal 57" xfId="761" xr:uid="{00000000-0005-0000-0000-000039030000}"/>
    <cellStyle name="Normal 57 2" xfId="762" xr:uid="{00000000-0005-0000-0000-00003A030000}"/>
    <cellStyle name="Normal 58" xfId="763" xr:uid="{00000000-0005-0000-0000-00003B030000}"/>
    <cellStyle name="Normal 58 2" xfId="764" xr:uid="{00000000-0005-0000-0000-00003C030000}"/>
    <cellStyle name="Normal 59" xfId="765" xr:uid="{00000000-0005-0000-0000-00003D030000}"/>
    <cellStyle name="Normal 59 2" xfId="766" xr:uid="{00000000-0005-0000-0000-00003E030000}"/>
    <cellStyle name="Normal 6" xfId="767" xr:uid="{00000000-0005-0000-0000-00003F030000}"/>
    <cellStyle name="Normal 6 2" xfId="768" xr:uid="{00000000-0005-0000-0000-000040030000}"/>
    <cellStyle name="Normal 6 2 2" xfId="769" xr:uid="{00000000-0005-0000-0000-000041030000}"/>
    <cellStyle name="Normal 60" xfId="770" xr:uid="{00000000-0005-0000-0000-000042030000}"/>
    <cellStyle name="Normal 60 2" xfId="771" xr:uid="{00000000-0005-0000-0000-000043030000}"/>
    <cellStyle name="Normal 61" xfId="772" xr:uid="{00000000-0005-0000-0000-000044030000}"/>
    <cellStyle name="Normal 61 2" xfId="773" xr:uid="{00000000-0005-0000-0000-000045030000}"/>
    <cellStyle name="Normal 62" xfId="774" xr:uid="{00000000-0005-0000-0000-000046030000}"/>
    <cellStyle name="Normal 62 2" xfId="775" xr:uid="{00000000-0005-0000-0000-000047030000}"/>
    <cellStyle name="Normal 63" xfId="776" xr:uid="{00000000-0005-0000-0000-000048030000}"/>
    <cellStyle name="Normal 63 2" xfId="777" xr:uid="{00000000-0005-0000-0000-000049030000}"/>
    <cellStyle name="Normal 64" xfId="778" xr:uid="{00000000-0005-0000-0000-00004A030000}"/>
    <cellStyle name="Normal 64 2" xfId="779" xr:uid="{00000000-0005-0000-0000-00004B030000}"/>
    <cellStyle name="Normal 65" xfId="780" xr:uid="{00000000-0005-0000-0000-00004C030000}"/>
    <cellStyle name="Normal 65 2" xfId="781" xr:uid="{00000000-0005-0000-0000-00004D030000}"/>
    <cellStyle name="Normal 66" xfId="782" xr:uid="{00000000-0005-0000-0000-00004E030000}"/>
    <cellStyle name="Normal 66 2" xfId="783" xr:uid="{00000000-0005-0000-0000-00004F030000}"/>
    <cellStyle name="Normal 67" xfId="784" xr:uid="{00000000-0005-0000-0000-000050030000}"/>
    <cellStyle name="Normal 67 2" xfId="785" xr:uid="{00000000-0005-0000-0000-000051030000}"/>
    <cellStyle name="Normal 68" xfId="786" xr:uid="{00000000-0005-0000-0000-000052030000}"/>
    <cellStyle name="Normal 68 2" xfId="787" xr:uid="{00000000-0005-0000-0000-000053030000}"/>
    <cellStyle name="Normal 69" xfId="788" xr:uid="{00000000-0005-0000-0000-000054030000}"/>
    <cellStyle name="Normal 69 2" xfId="789" xr:uid="{00000000-0005-0000-0000-000055030000}"/>
    <cellStyle name="Normal 7" xfId="790" xr:uid="{00000000-0005-0000-0000-000056030000}"/>
    <cellStyle name="Normal 7 2" xfId="791" xr:uid="{00000000-0005-0000-0000-000057030000}"/>
    <cellStyle name="Normal 7 2 2" xfId="792" xr:uid="{00000000-0005-0000-0000-000058030000}"/>
    <cellStyle name="Normal 7 3" xfId="793" xr:uid="{00000000-0005-0000-0000-000059030000}"/>
    <cellStyle name="Normal 70" xfId="794" xr:uid="{00000000-0005-0000-0000-00005A030000}"/>
    <cellStyle name="Normal 70 2" xfId="795" xr:uid="{00000000-0005-0000-0000-00005B030000}"/>
    <cellStyle name="Normal 71" xfId="796" xr:uid="{00000000-0005-0000-0000-00005C030000}"/>
    <cellStyle name="Normal 71 2" xfId="797" xr:uid="{00000000-0005-0000-0000-00005D030000}"/>
    <cellStyle name="Normal 72" xfId="798" xr:uid="{00000000-0005-0000-0000-00005E030000}"/>
    <cellStyle name="Normal 72 2" xfId="799" xr:uid="{00000000-0005-0000-0000-00005F030000}"/>
    <cellStyle name="Normal 73" xfId="800" xr:uid="{00000000-0005-0000-0000-000060030000}"/>
    <cellStyle name="Normal 73 2" xfId="801" xr:uid="{00000000-0005-0000-0000-000061030000}"/>
    <cellStyle name="Normal 74" xfId="802" xr:uid="{00000000-0005-0000-0000-000062030000}"/>
    <cellStyle name="Normal 74 2" xfId="803" xr:uid="{00000000-0005-0000-0000-000063030000}"/>
    <cellStyle name="Normal 75" xfId="804" xr:uid="{00000000-0005-0000-0000-000064030000}"/>
    <cellStyle name="Normal 75 2" xfId="805" xr:uid="{00000000-0005-0000-0000-000065030000}"/>
    <cellStyle name="Normal 76" xfId="806" xr:uid="{00000000-0005-0000-0000-000066030000}"/>
    <cellStyle name="Normal 76 2" xfId="807" xr:uid="{00000000-0005-0000-0000-000067030000}"/>
    <cellStyle name="Normal 77" xfId="808" xr:uid="{00000000-0005-0000-0000-000068030000}"/>
    <cellStyle name="Normal 77 2" xfId="809" xr:uid="{00000000-0005-0000-0000-000069030000}"/>
    <cellStyle name="Normal 78" xfId="810" xr:uid="{00000000-0005-0000-0000-00006A030000}"/>
    <cellStyle name="Normal 78 2" xfId="811" xr:uid="{00000000-0005-0000-0000-00006B030000}"/>
    <cellStyle name="Normal 79" xfId="812" xr:uid="{00000000-0005-0000-0000-00006C030000}"/>
    <cellStyle name="Normal 79 2" xfId="813" xr:uid="{00000000-0005-0000-0000-00006D030000}"/>
    <cellStyle name="Normal 8" xfId="814" xr:uid="{00000000-0005-0000-0000-00006E030000}"/>
    <cellStyle name="Normal 8 2" xfId="815" xr:uid="{00000000-0005-0000-0000-00006F030000}"/>
    <cellStyle name="Normal 8 2 2" xfId="816" xr:uid="{00000000-0005-0000-0000-000070030000}"/>
    <cellStyle name="Normal 8 3" xfId="817" xr:uid="{00000000-0005-0000-0000-000071030000}"/>
    <cellStyle name="Normal 80" xfId="818" xr:uid="{00000000-0005-0000-0000-000072030000}"/>
    <cellStyle name="Normal 80 2" xfId="819" xr:uid="{00000000-0005-0000-0000-000073030000}"/>
    <cellStyle name="Normal 81" xfId="820" xr:uid="{00000000-0005-0000-0000-000074030000}"/>
    <cellStyle name="Normal 81 2" xfId="821" xr:uid="{00000000-0005-0000-0000-000075030000}"/>
    <cellStyle name="Normal 82" xfId="822" xr:uid="{00000000-0005-0000-0000-000076030000}"/>
    <cellStyle name="Normal 82 2" xfId="823" xr:uid="{00000000-0005-0000-0000-000077030000}"/>
    <cellStyle name="Normal 83" xfId="824" xr:uid="{00000000-0005-0000-0000-000078030000}"/>
    <cellStyle name="Normal 83 2" xfId="825" xr:uid="{00000000-0005-0000-0000-000079030000}"/>
    <cellStyle name="Normal 84" xfId="826" xr:uid="{00000000-0005-0000-0000-00007A030000}"/>
    <cellStyle name="Normal 84 2" xfId="827" xr:uid="{00000000-0005-0000-0000-00007B030000}"/>
    <cellStyle name="Normal 85" xfId="828" xr:uid="{00000000-0005-0000-0000-00007C030000}"/>
    <cellStyle name="Normal 85 2" xfId="829" xr:uid="{00000000-0005-0000-0000-00007D030000}"/>
    <cellStyle name="Normal 86" xfId="830" xr:uid="{00000000-0005-0000-0000-00007E030000}"/>
    <cellStyle name="Normal 86 2" xfId="831" xr:uid="{00000000-0005-0000-0000-00007F030000}"/>
    <cellStyle name="Normal 87" xfId="832" xr:uid="{00000000-0005-0000-0000-000080030000}"/>
    <cellStyle name="Normal 87 2" xfId="833" xr:uid="{00000000-0005-0000-0000-000081030000}"/>
    <cellStyle name="Normal 88" xfId="834" xr:uid="{00000000-0005-0000-0000-000082030000}"/>
    <cellStyle name="Normal 88 2" xfId="835" xr:uid="{00000000-0005-0000-0000-000083030000}"/>
    <cellStyle name="Normal 89" xfId="836" xr:uid="{00000000-0005-0000-0000-000084030000}"/>
    <cellStyle name="Normal 89 2" xfId="837" xr:uid="{00000000-0005-0000-0000-000085030000}"/>
    <cellStyle name="Normal 9" xfId="838" xr:uid="{00000000-0005-0000-0000-000086030000}"/>
    <cellStyle name="Normal 9 2" xfId="839" xr:uid="{00000000-0005-0000-0000-000087030000}"/>
    <cellStyle name="Normal 90" xfId="840" xr:uid="{00000000-0005-0000-0000-000088030000}"/>
    <cellStyle name="Normal 90 2" xfId="841" xr:uid="{00000000-0005-0000-0000-000089030000}"/>
    <cellStyle name="Normal 91" xfId="842" xr:uid="{00000000-0005-0000-0000-00008A030000}"/>
    <cellStyle name="Normal 91 2" xfId="843" xr:uid="{00000000-0005-0000-0000-00008B030000}"/>
    <cellStyle name="Normal 92" xfId="844" xr:uid="{00000000-0005-0000-0000-00008C030000}"/>
    <cellStyle name="Normal 92 2" xfId="845" xr:uid="{00000000-0005-0000-0000-00008D030000}"/>
    <cellStyle name="Normal 93" xfId="846" xr:uid="{00000000-0005-0000-0000-00008E030000}"/>
    <cellStyle name="Normal 93 2" xfId="847" xr:uid="{00000000-0005-0000-0000-00008F030000}"/>
    <cellStyle name="Normal 94" xfId="848" xr:uid="{00000000-0005-0000-0000-000090030000}"/>
    <cellStyle name="Normal 94 2" xfId="849" xr:uid="{00000000-0005-0000-0000-000091030000}"/>
    <cellStyle name="Normal 95" xfId="850" xr:uid="{00000000-0005-0000-0000-000092030000}"/>
    <cellStyle name="Normal 95 2" xfId="851" xr:uid="{00000000-0005-0000-0000-000093030000}"/>
    <cellStyle name="Normal 96" xfId="852" xr:uid="{00000000-0005-0000-0000-000094030000}"/>
    <cellStyle name="Normal 96 2" xfId="853" xr:uid="{00000000-0005-0000-0000-000095030000}"/>
    <cellStyle name="Normal 97" xfId="854" xr:uid="{00000000-0005-0000-0000-000096030000}"/>
    <cellStyle name="Normal 97 2" xfId="855" xr:uid="{00000000-0005-0000-0000-000097030000}"/>
    <cellStyle name="Normal 98" xfId="856" xr:uid="{00000000-0005-0000-0000-000098030000}"/>
    <cellStyle name="Normal 98 2" xfId="857" xr:uid="{00000000-0005-0000-0000-000099030000}"/>
    <cellStyle name="Normal 99" xfId="858" xr:uid="{00000000-0005-0000-0000-00009A030000}"/>
    <cellStyle name="Normal 99 2" xfId="859" xr:uid="{00000000-0005-0000-0000-00009B030000}"/>
    <cellStyle name="Normalny 2" xfId="1258" xr:uid="{00000000-0005-0000-0000-00009C030000}"/>
    <cellStyle name="Normalny 3" xfId="1276" xr:uid="{00000000-0005-0000-0000-00009D030000}"/>
    <cellStyle name="Normalny 4" xfId="1277" xr:uid="{00000000-0005-0000-0000-00009E030000}"/>
    <cellStyle name="Normalny 5" xfId="1278" xr:uid="{00000000-0005-0000-0000-00009F030000}"/>
    <cellStyle name="Normalny 6" xfId="1250" xr:uid="{00000000-0005-0000-0000-0000A0030000}"/>
    <cellStyle name="Note 2" xfId="1279" xr:uid="{00000000-0005-0000-0000-0000A1030000}"/>
    <cellStyle name="Note 3" xfId="1327" xr:uid="{00000000-0005-0000-0000-0000A2030000}"/>
    <cellStyle name="num1Style" xfId="860" xr:uid="{00000000-0005-0000-0000-0000A3030000}"/>
    <cellStyle name="num1Styleb" xfId="861" xr:uid="{00000000-0005-0000-0000-0000A4030000}"/>
    <cellStyle name="num4Style" xfId="862" xr:uid="{00000000-0005-0000-0000-0000A5030000}"/>
    <cellStyle name="num4Styleb" xfId="863" xr:uid="{00000000-0005-0000-0000-0000A6030000}"/>
    <cellStyle name="numPStyle" xfId="864" xr:uid="{00000000-0005-0000-0000-0000A7030000}"/>
    <cellStyle name="numPStyleb" xfId="865" xr:uid="{00000000-0005-0000-0000-0000A8030000}"/>
    <cellStyle name="numXStyle" xfId="866" xr:uid="{00000000-0005-0000-0000-0000A9030000}"/>
    <cellStyle name="numXStyleb" xfId="867" xr:uid="{00000000-0005-0000-0000-0000AA030000}"/>
    <cellStyle name="Output 2" xfId="1328" xr:uid="{00000000-0005-0000-0000-0000AB030000}"/>
    <cellStyle name="Output Amounts" xfId="868" xr:uid="{00000000-0005-0000-0000-0000AC030000}"/>
    <cellStyle name="Output Column Headings" xfId="869" xr:uid="{00000000-0005-0000-0000-0000AD030000}"/>
    <cellStyle name="Output Line Items" xfId="870" xr:uid="{00000000-0005-0000-0000-0000AE030000}"/>
    <cellStyle name="Output Report Heading" xfId="871" xr:uid="{00000000-0005-0000-0000-0000AF030000}"/>
    <cellStyle name="Output Report Title" xfId="872" xr:uid="{00000000-0005-0000-0000-0000B0030000}"/>
    <cellStyle name="PB Table Heading" xfId="873" xr:uid="{00000000-0005-0000-0000-0000B1030000}"/>
    <cellStyle name="PB Table Highlight1" xfId="874" xr:uid="{00000000-0005-0000-0000-0000B2030000}"/>
    <cellStyle name="PB Table Highlight2" xfId="875" xr:uid="{00000000-0005-0000-0000-0000B3030000}"/>
    <cellStyle name="PB Table Highlight3" xfId="876" xr:uid="{00000000-0005-0000-0000-0000B4030000}"/>
    <cellStyle name="PB Table Standard Row" xfId="877" xr:uid="{00000000-0005-0000-0000-0000B5030000}"/>
    <cellStyle name="PB Table Subtotal Row" xfId="878" xr:uid="{00000000-0005-0000-0000-0000B6030000}"/>
    <cellStyle name="PB Table Total Row" xfId="879" xr:uid="{00000000-0005-0000-0000-0000B7030000}"/>
    <cellStyle name="pb_page_heading_LS" xfId="880" xr:uid="{00000000-0005-0000-0000-0000B8030000}"/>
    <cellStyle name="Percen - Style2" xfId="881" xr:uid="{00000000-0005-0000-0000-0000B9030000}"/>
    <cellStyle name="Percent" xfId="2" builtinId="5"/>
    <cellStyle name="Percent [0]" xfId="882" xr:uid="{00000000-0005-0000-0000-0000BB030000}"/>
    <cellStyle name="Percent [00]" xfId="883" xr:uid="{00000000-0005-0000-0000-0000BC030000}"/>
    <cellStyle name="Percent [2]" xfId="884" xr:uid="{00000000-0005-0000-0000-0000BD030000}"/>
    <cellStyle name="Percent [2] 2" xfId="885" xr:uid="{00000000-0005-0000-0000-0000BE030000}"/>
    <cellStyle name="Percent 10" xfId="886" xr:uid="{00000000-0005-0000-0000-0000BF030000}"/>
    <cellStyle name="Percent 10 2" xfId="887" xr:uid="{00000000-0005-0000-0000-0000C0030000}"/>
    <cellStyle name="Percent 100" xfId="888" xr:uid="{00000000-0005-0000-0000-0000C1030000}"/>
    <cellStyle name="Percent 100 2" xfId="889" xr:uid="{00000000-0005-0000-0000-0000C2030000}"/>
    <cellStyle name="Percent 101" xfId="890" xr:uid="{00000000-0005-0000-0000-0000C3030000}"/>
    <cellStyle name="Percent 101 2" xfId="891" xr:uid="{00000000-0005-0000-0000-0000C4030000}"/>
    <cellStyle name="Percent 102" xfId="892" xr:uid="{00000000-0005-0000-0000-0000C5030000}"/>
    <cellStyle name="Percent 102 2" xfId="893" xr:uid="{00000000-0005-0000-0000-0000C6030000}"/>
    <cellStyle name="Percent 103" xfId="894" xr:uid="{00000000-0005-0000-0000-0000C7030000}"/>
    <cellStyle name="Percent 103 2" xfId="895" xr:uid="{00000000-0005-0000-0000-0000C8030000}"/>
    <cellStyle name="Percent 104" xfId="896" xr:uid="{00000000-0005-0000-0000-0000C9030000}"/>
    <cellStyle name="Percent 104 2" xfId="897" xr:uid="{00000000-0005-0000-0000-0000CA030000}"/>
    <cellStyle name="Percent 105" xfId="898" xr:uid="{00000000-0005-0000-0000-0000CB030000}"/>
    <cellStyle name="Percent 105 2" xfId="899" xr:uid="{00000000-0005-0000-0000-0000CC030000}"/>
    <cellStyle name="Percent 106" xfId="900" xr:uid="{00000000-0005-0000-0000-0000CD030000}"/>
    <cellStyle name="Percent 106 2" xfId="901" xr:uid="{00000000-0005-0000-0000-0000CE030000}"/>
    <cellStyle name="Percent 107" xfId="902" xr:uid="{00000000-0005-0000-0000-0000CF030000}"/>
    <cellStyle name="Percent 107 2" xfId="903" xr:uid="{00000000-0005-0000-0000-0000D0030000}"/>
    <cellStyle name="Percent 108" xfId="904" xr:uid="{00000000-0005-0000-0000-0000D1030000}"/>
    <cellStyle name="Percent 108 2" xfId="905" xr:uid="{00000000-0005-0000-0000-0000D2030000}"/>
    <cellStyle name="Percent 109" xfId="906" xr:uid="{00000000-0005-0000-0000-0000D3030000}"/>
    <cellStyle name="Percent 109 2" xfId="907" xr:uid="{00000000-0005-0000-0000-0000D4030000}"/>
    <cellStyle name="Percent 11" xfId="908" xr:uid="{00000000-0005-0000-0000-0000D5030000}"/>
    <cellStyle name="Percent 11 2" xfId="909" xr:uid="{00000000-0005-0000-0000-0000D6030000}"/>
    <cellStyle name="Percent 110" xfId="910" xr:uid="{00000000-0005-0000-0000-0000D7030000}"/>
    <cellStyle name="Percent 110 2" xfId="911" xr:uid="{00000000-0005-0000-0000-0000D8030000}"/>
    <cellStyle name="Percent 111" xfId="912" xr:uid="{00000000-0005-0000-0000-0000D9030000}"/>
    <cellStyle name="Percent 111 2" xfId="913" xr:uid="{00000000-0005-0000-0000-0000DA030000}"/>
    <cellStyle name="Percent 112" xfId="914" xr:uid="{00000000-0005-0000-0000-0000DB030000}"/>
    <cellStyle name="Percent 112 2" xfId="915" xr:uid="{00000000-0005-0000-0000-0000DC030000}"/>
    <cellStyle name="Percent 113" xfId="916" xr:uid="{00000000-0005-0000-0000-0000DD030000}"/>
    <cellStyle name="Percent 113 2" xfId="917" xr:uid="{00000000-0005-0000-0000-0000DE030000}"/>
    <cellStyle name="Percent 114" xfId="918" xr:uid="{00000000-0005-0000-0000-0000DF030000}"/>
    <cellStyle name="Percent 114 2" xfId="919" xr:uid="{00000000-0005-0000-0000-0000E0030000}"/>
    <cellStyle name="Percent 115" xfId="920" xr:uid="{00000000-0005-0000-0000-0000E1030000}"/>
    <cellStyle name="Percent 115 2" xfId="921" xr:uid="{00000000-0005-0000-0000-0000E2030000}"/>
    <cellStyle name="Percent 116" xfId="922" xr:uid="{00000000-0005-0000-0000-0000E3030000}"/>
    <cellStyle name="Percent 116 2" xfId="923" xr:uid="{00000000-0005-0000-0000-0000E4030000}"/>
    <cellStyle name="Percent 117" xfId="924" xr:uid="{00000000-0005-0000-0000-0000E5030000}"/>
    <cellStyle name="Percent 117 2" xfId="925" xr:uid="{00000000-0005-0000-0000-0000E6030000}"/>
    <cellStyle name="Percent 118" xfId="926" xr:uid="{00000000-0005-0000-0000-0000E7030000}"/>
    <cellStyle name="Percent 119" xfId="927" xr:uid="{00000000-0005-0000-0000-0000E8030000}"/>
    <cellStyle name="Percent 12" xfId="928" xr:uid="{00000000-0005-0000-0000-0000E9030000}"/>
    <cellStyle name="Percent 12 2" xfId="929" xr:uid="{00000000-0005-0000-0000-0000EA030000}"/>
    <cellStyle name="Percent 120" xfId="930" xr:uid="{00000000-0005-0000-0000-0000EB030000}"/>
    <cellStyle name="Percent 121" xfId="931" xr:uid="{00000000-0005-0000-0000-0000EC030000}"/>
    <cellStyle name="Percent 122" xfId="932" xr:uid="{00000000-0005-0000-0000-0000ED030000}"/>
    <cellStyle name="Percent 122 2" xfId="933" xr:uid="{00000000-0005-0000-0000-0000EE030000}"/>
    <cellStyle name="Percent 123" xfId="934" xr:uid="{00000000-0005-0000-0000-0000EF030000}"/>
    <cellStyle name="Percent 123 2" xfId="935" xr:uid="{00000000-0005-0000-0000-0000F0030000}"/>
    <cellStyle name="Percent 124" xfId="936" xr:uid="{00000000-0005-0000-0000-0000F1030000}"/>
    <cellStyle name="Percent 124 2" xfId="937" xr:uid="{00000000-0005-0000-0000-0000F2030000}"/>
    <cellStyle name="Percent 125" xfId="1252" xr:uid="{00000000-0005-0000-0000-0000F3030000}"/>
    <cellStyle name="Percent 126" xfId="1256" xr:uid="{00000000-0005-0000-0000-0000F4030000}"/>
    <cellStyle name="Percent 127" xfId="1262" xr:uid="{00000000-0005-0000-0000-0000F5030000}"/>
    <cellStyle name="Percent 128" xfId="6" xr:uid="{00000000-0005-0000-0000-0000F6030000}"/>
    <cellStyle name="Percent 129" xfId="1285" xr:uid="{00000000-0005-0000-0000-0000F7030000}"/>
    <cellStyle name="Percent 13" xfId="938" xr:uid="{00000000-0005-0000-0000-0000F8030000}"/>
    <cellStyle name="Percent 13 2" xfId="939" xr:uid="{00000000-0005-0000-0000-0000F9030000}"/>
    <cellStyle name="Percent 14" xfId="940" xr:uid="{00000000-0005-0000-0000-0000FA030000}"/>
    <cellStyle name="Percent 14 2" xfId="941" xr:uid="{00000000-0005-0000-0000-0000FB030000}"/>
    <cellStyle name="Percent 15" xfId="942" xr:uid="{00000000-0005-0000-0000-0000FC030000}"/>
    <cellStyle name="Percent 15 2" xfId="943" xr:uid="{00000000-0005-0000-0000-0000FD030000}"/>
    <cellStyle name="Percent 16" xfId="944" xr:uid="{00000000-0005-0000-0000-0000FE030000}"/>
    <cellStyle name="Percent 16 2" xfId="945" xr:uid="{00000000-0005-0000-0000-0000FF030000}"/>
    <cellStyle name="Percent 17" xfId="946" xr:uid="{00000000-0005-0000-0000-000000040000}"/>
    <cellStyle name="Percent 17 2" xfId="947" xr:uid="{00000000-0005-0000-0000-000001040000}"/>
    <cellStyle name="Percent 18" xfId="948" xr:uid="{00000000-0005-0000-0000-000002040000}"/>
    <cellStyle name="Percent 18 2" xfId="949" xr:uid="{00000000-0005-0000-0000-000003040000}"/>
    <cellStyle name="Percent 19" xfId="950" xr:uid="{00000000-0005-0000-0000-000004040000}"/>
    <cellStyle name="Percent 19 2" xfId="951" xr:uid="{00000000-0005-0000-0000-000005040000}"/>
    <cellStyle name="Percent 2" xfId="7" xr:uid="{00000000-0005-0000-0000-000006040000}"/>
    <cellStyle name="Percent 2 2" xfId="952" xr:uid="{00000000-0005-0000-0000-000007040000}"/>
    <cellStyle name="Percent 2 2 2" xfId="953" xr:uid="{00000000-0005-0000-0000-000008040000}"/>
    <cellStyle name="Percent 2 3" xfId="954" xr:uid="{00000000-0005-0000-0000-000009040000}"/>
    <cellStyle name="Percent 2 4" xfId="955" xr:uid="{00000000-0005-0000-0000-00000A040000}"/>
    <cellStyle name="Percent 2 5" xfId="1259" xr:uid="{00000000-0005-0000-0000-00000B040000}"/>
    <cellStyle name="Percent 20" xfId="956" xr:uid="{00000000-0005-0000-0000-00000C040000}"/>
    <cellStyle name="Percent 20 2" xfId="957" xr:uid="{00000000-0005-0000-0000-00000D040000}"/>
    <cellStyle name="Percent 21" xfId="958" xr:uid="{00000000-0005-0000-0000-00000E040000}"/>
    <cellStyle name="Percent 21 2" xfId="959" xr:uid="{00000000-0005-0000-0000-00000F040000}"/>
    <cellStyle name="Percent 22" xfId="960" xr:uid="{00000000-0005-0000-0000-000010040000}"/>
    <cellStyle name="Percent 22 2" xfId="961" xr:uid="{00000000-0005-0000-0000-000011040000}"/>
    <cellStyle name="Percent 23" xfId="962" xr:uid="{00000000-0005-0000-0000-000012040000}"/>
    <cellStyle name="Percent 23 2" xfId="963" xr:uid="{00000000-0005-0000-0000-000013040000}"/>
    <cellStyle name="Percent 24" xfId="964" xr:uid="{00000000-0005-0000-0000-000014040000}"/>
    <cellStyle name="Percent 25" xfId="965" xr:uid="{00000000-0005-0000-0000-000015040000}"/>
    <cellStyle name="Percent 26" xfId="966" xr:uid="{00000000-0005-0000-0000-000016040000}"/>
    <cellStyle name="Percent 27" xfId="967" xr:uid="{00000000-0005-0000-0000-000017040000}"/>
    <cellStyle name="Percent 27 2" xfId="968" xr:uid="{00000000-0005-0000-0000-000018040000}"/>
    <cellStyle name="Percent 28" xfId="969" xr:uid="{00000000-0005-0000-0000-000019040000}"/>
    <cellStyle name="Percent 28 2" xfId="970" xr:uid="{00000000-0005-0000-0000-00001A040000}"/>
    <cellStyle name="Percent 29" xfId="971" xr:uid="{00000000-0005-0000-0000-00001B040000}"/>
    <cellStyle name="Percent 29 2" xfId="972" xr:uid="{00000000-0005-0000-0000-00001C040000}"/>
    <cellStyle name="Percent 3" xfId="11" xr:uid="{00000000-0005-0000-0000-00001D040000}"/>
    <cellStyle name="Percent 3 2" xfId="973" xr:uid="{00000000-0005-0000-0000-00001E040000}"/>
    <cellStyle name="Percent 3 3" xfId="974" xr:uid="{00000000-0005-0000-0000-00001F040000}"/>
    <cellStyle name="Percent 3 4" xfId="975" xr:uid="{00000000-0005-0000-0000-000020040000}"/>
    <cellStyle name="Percent 3 5" xfId="976" xr:uid="{00000000-0005-0000-0000-000021040000}"/>
    <cellStyle name="Percent 30" xfId="977" xr:uid="{00000000-0005-0000-0000-000022040000}"/>
    <cellStyle name="Percent 30 2" xfId="978" xr:uid="{00000000-0005-0000-0000-000023040000}"/>
    <cellStyle name="Percent 31" xfId="979" xr:uid="{00000000-0005-0000-0000-000024040000}"/>
    <cellStyle name="Percent 31 2" xfId="980" xr:uid="{00000000-0005-0000-0000-000025040000}"/>
    <cellStyle name="Percent 32" xfId="981" xr:uid="{00000000-0005-0000-0000-000026040000}"/>
    <cellStyle name="Percent 32 2" xfId="982" xr:uid="{00000000-0005-0000-0000-000027040000}"/>
    <cellStyle name="Percent 33" xfId="983" xr:uid="{00000000-0005-0000-0000-000028040000}"/>
    <cellStyle name="Percent 33 2" xfId="984" xr:uid="{00000000-0005-0000-0000-000029040000}"/>
    <cellStyle name="Percent 34" xfId="985" xr:uid="{00000000-0005-0000-0000-00002A040000}"/>
    <cellStyle name="Percent 34 2" xfId="986" xr:uid="{00000000-0005-0000-0000-00002B040000}"/>
    <cellStyle name="Percent 35" xfId="987" xr:uid="{00000000-0005-0000-0000-00002C040000}"/>
    <cellStyle name="Percent 35 2" xfId="988" xr:uid="{00000000-0005-0000-0000-00002D040000}"/>
    <cellStyle name="Percent 36" xfId="989" xr:uid="{00000000-0005-0000-0000-00002E040000}"/>
    <cellStyle name="Percent 36 2" xfId="990" xr:uid="{00000000-0005-0000-0000-00002F040000}"/>
    <cellStyle name="Percent 37" xfId="991" xr:uid="{00000000-0005-0000-0000-000030040000}"/>
    <cellStyle name="Percent 37 2" xfId="992" xr:uid="{00000000-0005-0000-0000-000031040000}"/>
    <cellStyle name="Percent 38" xfId="993" xr:uid="{00000000-0005-0000-0000-000032040000}"/>
    <cellStyle name="Percent 38 2" xfId="994" xr:uid="{00000000-0005-0000-0000-000033040000}"/>
    <cellStyle name="Percent 39" xfId="995" xr:uid="{00000000-0005-0000-0000-000034040000}"/>
    <cellStyle name="Percent 39 2" xfId="996" xr:uid="{00000000-0005-0000-0000-000035040000}"/>
    <cellStyle name="Percent 4" xfId="997" xr:uid="{00000000-0005-0000-0000-000036040000}"/>
    <cellStyle name="Percent 40" xfId="998" xr:uid="{00000000-0005-0000-0000-000037040000}"/>
    <cellStyle name="Percent 40 2" xfId="999" xr:uid="{00000000-0005-0000-0000-000038040000}"/>
    <cellStyle name="Percent 41" xfId="1000" xr:uid="{00000000-0005-0000-0000-000039040000}"/>
    <cellStyle name="Percent 41 2" xfId="1001" xr:uid="{00000000-0005-0000-0000-00003A040000}"/>
    <cellStyle name="Percent 42" xfId="1002" xr:uid="{00000000-0005-0000-0000-00003B040000}"/>
    <cellStyle name="Percent 42 2" xfId="1003" xr:uid="{00000000-0005-0000-0000-00003C040000}"/>
    <cellStyle name="Percent 43" xfId="1004" xr:uid="{00000000-0005-0000-0000-00003D040000}"/>
    <cellStyle name="Percent 43 2" xfId="1005" xr:uid="{00000000-0005-0000-0000-00003E040000}"/>
    <cellStyle name="Percent 44" xfId="1006" xr:uid="{00000000-0005-0000-0000-00003F040000}"/>
    <cellStyle name="Percent 44 2" xfId="1007" xr:uid="{00000000-0005-0000-0000-000040040000}"/>
    <cellStyle name="Percent 45" xfId="1008" xr:uid="{00000000-0005-0000-0000-000041040000}"/>
    <cellStyle name="Percent 45 2" xfId="1009" xr:uid="{00000000-0005-0000-0000-000042040000}"/>
    <cellStyle name="Percent 46" xfId="1010" xr:uid="{00000000-0005-0000-0000-000043040000}"/>
    <cellStyle name="Percent 46 2" xfId="1011" xr:uid="{00000000-0005-0000-0000-000044040000}"/>
    <cellStyle name="Percent 47" xfId="1012" xr:uid="{00000000-0005-0000-0000-000045040000}"/>
    <cellStyle name="Percent 47 2" xfId="1013" xr:uid="{00000000-0005-0000-0000-000046040000}"/>
    <cellStyle name="Percent 48" xfId="1014" xr:uid="{00000000-0005-0000-0000-000047040000}"/>
    <cellStyle name="Percent 48 2" xfId="1015" xr:uid="{00000000-0005-0000-0000-000048040000}"/>
    <cellStyle name="Percent 49" xfId="1016" xr:uid="{00000000-0005-0000-0000-000049040000}"/>
    <cellStyle name="Percent 49 2" xfId="1017" xr:uid="{00000000-0005-0000-0000-00004A040000}"/>
    <cellStyle name="Percent 5" xfId="1018" xr:uid="{00000000-0005-0000-0000-00004B040000}"/>
    <cellStyle name="Percent 5 2" xfId="1019" xr:uid="{00000000-0005-0000-0000-00004C040000}"/>
    <cellStyle name="Percent 50" xfId="1020" xr:uid="{00000000-0005-0000-0000-00004D040000}"/>
    <cellStyle name="Percent 50 2" xfId="1021" xr:uid="{00000000-0005-0000-0000-00004E040000}"/>
    <cellStyle name="Percent 51" xfId="1022" xr:uid="{00000000-0005-0000-0000-00004F040000}"/>
    <cellStyle name="Percent 51 2" xfId="1023" xr:uid="{00000000-0005-0000-0000-000050040000}"/>
    <cellStyle name="Percent 52" xfId="1024" xr:uid="{00000000-0005-0000-0000-000051040000}"/>
    <cellStyle name="Percent 52 2" xfId="1025" xr:uid="{00000000-0005-0000-0000-000052040000}"/>
    <cellStyle name="Percent 53" xfId="1026" xr:uid="{00000000-0005-0000-0000-000053040000}"/>
    <cellStyle name="Percent 53 2" xfId="1027" xr:uid="{00000000-0005-0000-0000-000054040000}"/>
    <cellStyle name="Percent 54" xfId="1028" xr:uid="{00000000-0005-0000-0000-000055040000}"/>
    <cellStyle name="Percent 54 2" xfId="1029" xr:uid="{00000000-0005-0000-0000-000056040000}"/>
    <cellStyle name="Percent 55" xfId="1030" xr:uid="{00000000-0005-0000-0000-000057040000}"/>
    <cellStyle name="Percent 55 2" xfId="1031" xr:uid="{00000000-0005-0000-0000-000058040000}"/>
    <cellStyle name="Percent 56" xfId="1032" xr:uid="{00000000-0005-0000-0000-000059040000}"/>
    <cellStyle name="Percent 56 2" xfId="1033" xr:uid="{00000000-0005-0000-0000-00005A040000}"/>
    <cellStyle name="Percent 57" xfId="1034" xr:uid="{00000000-0005-0000-0000-00005B040000}"/>
    <cellStyle name="Percent 57 2" xfId="1035" xr:uid="{00000000-0005-0000-0000-00005C040000}"/>
    <cellStyle name="Percent 58" xfId="1036" xr:uid="{00000000-0005-0000-0000-00005D040000}"/>
    <cellStyle name="Percent 58 2" xfId="1037" xr:uid="{00000000-0005-0000-0000-00005E040000}"/>
    <cellStyle name="Percent 59" xfId="1038" xr:uid="{00000000-0005-0000-0000-00005F040000}"/>
    <cellStyle name="Percent 59 2" xfId="1039" xr:uid="{00000000-0005-0000-0000-000060040000}"/>
    <cellStyle name="Percent 6" xfId="1040" xr:uid="{00000000-0005-0000-0000-000061040000}"/>
    <cellStyle name="Percent 6 2" xfId="1041" xr:uid="{00000000-0005-0000-0000-000062040000}"/>
    <cellStyle name="Percent 60" xfId="1042" xr:uid="{00000000-0005-0000-0000-000063040000}"/>
    <cellStyle name="Percent 60 2" xfId="1043" xr:uid="{00000000-0005-0000-0000-000064040000}"/>
    <cellStyle name="Percent 61" xfId="1044" xr:uid="{00000000-0005-0000-0000-000065040000}"/>
    <cellStyle name="Percent 61 2" xfId="1045" xr:uid="{00000000-0005-0000-0000-000066040000}"/>
    <cellStyle name="Percent 62" xfId="1046" xr:uid="{00000000-0005-0000-0000-000067040000}"/>
    <cellStyle name="Percent 62 2" xfId="1047" xr:uid="{00000000-0005-0000-0000-000068040000}"/>
    <cellStyle name="Percent 63" xfId="1048" xr:uid="{00000000-0005-0000-0000-000069040000}"/>
    <cellStyle name="Percent 63 2" xfId="1049" xr:uid="{00000000-0005-0000-0000-00006A040000}"/>
    <cellStyle name="Percent 64" xfId="1050" xr:uid="{00000000-0005-0000-0000-00006B040000}"/>
    <cellStyle name="Percent 64 2" xfId="1051" xr:uid="{00000000-0005-0000-0000-00006C040000}"/>
    <cellStyle name="Percent 65" xfId="1052" xr:uid="{00000000-0005-0000-0000-00006D040000}"/>
    <cellStyle name="Percent 65 2" xfId="1053" xr:uid="{00000000-0005-0000-0000-00006E040000}"/>
    <cellStyle name="Percent 66" xfId="1054" xr:uid="{00000000-0005-0000-0000-00006F040000}"/>
    <cellStyle name="Percent 66 2" xfId="1055" xr:uid="{00000000-0005-0000-0000-000070040000}"/>
    <cellStyle name="Percent 67" xfId="1056" xr:uid="{00000000-0005-0000-0000-000071040000}"/>
    <cellStyle name="Percent 67 2" xfId="1057" xr:uid="{00000000-0005-0000-0000-000072040000}"/>
    <cellStyle name="Percent 68" xfId="1058" xr:uid="{00000000-0005-0000-0000-000073040000}"/>
    <cellStyle name="Percent 68 2" xfId="1059" xr:uid="{00000000-0005-0000-0000-000074040000}"/>
    <cellStyle name="Percent 69" xfId="1060" xr:uid="{00000000-0005-0000-0000-000075040000}"/>
    <cellStyle name="Percent 69 2" xfId="1061" xr:uid="{00000000-0005-0000-0000-000076040000}"/>
    <cellStyle name="Percent 7" xfId="1062" xr:uid="{00000000-0005-0000-0000-000077040000}"/>
    <cellStyle name="Percent 7 2" xfId="1063" xr:uid="{00000000-0005-0000-0000-000078040000}"/>
    <cellStyle name="Percent 70" xfId="1064" xr:uid="{00000000-0005-0000-0000-000079040000}"/>
    <cellStyle name="Percent 70 2" xfId="1065" xr:uid="{00000000-0005-0000-0000-00007A040000}"/>
    <cellStyle name="Percent 71" xfId="1066" xr:uid="{00000000-0005-0000-0000-00007B040000}"/>
    <cellStyle name="Percent 71 2" xfId="1067" xr:uid="{00000000-0005-0000-0000-00007C040000}"/>
    <cellStyle name="Percent 72" xfId="1068" xr:uid="{00000000-0005-0000-0000-00007D040000}"/>
    <cellStyle name="Percent 72 2" xfId="1069" xr:uid="{00000000-0005-0000-0000-00007E040000}"/>
    <cellStyle name="Percent 73" xfId="1070" xr:uid="{00000000-0005-0000-0000-00007F040000}"/>
    <cellStyle name="Percent 73 2" xfId="1071" xr:uid="{00000000-0005-0000-0000-000080040000}"/>
    <cellStyle name="Percent 74" xfId="1072" xr:uid="{00000000-0005-0000-0000-000081040000}"/>
    <cellStyle name="Percent 74 2" xfId="1073" xr:uid="{00000000-0005-0000-0000-000082040000}"/>
    <cellStyle name="Percent 75" xfId="1074" xr:uid="{00000000-0005-0000-0000-000083040000}"/>
    <cellStyle name="Percent 75 2" xfId="1075" xr:uid="{00000000-0005-0000-0000-000084040000}"/>
    <cellStyle name="Percent 76" xfId="1076" xr:uid="{00000000-0005-0000-0000-000085040000}"/>
    <cellStyle name="Percent 76 2" xfId="1077" xr:uid="{00000000-0005-0000-0000-000086040000}"/>
    <cellStyle name="Percent 77" xfId="1078" xr:uid="{00000000-0005-0000-0000-000087040000}"/>
    <cellStyle name="Percent 77 2" xfId="1079" xr:uid="{00000000-0005-0000-0000-000088040000}"/>
    <cellStyle name="Percent 78" xfId="1080" xr:uid="{00000000-0005-0000-0000-000089040000}"/>
    <cellStyle name="Percent 78 2" xfId="1081" xr:uid="{00000000-0005-0000-0000-00008A040000}"/>
    <cellStyle name="Percent 79" xfId="1082" xr:uid="{00000000-0005-0000-0000-00008B040000}"/>
    <cellStyle name="Percent 79 2" xfId="1083" xr:uid="{00000000-0005-0000-0000-00008C040000}"/>
    <cellStyle name="Percent 8" xfId="1084" xr:uid="{00000000-0005-0000-0000-00008D040000}"/>
    <cellStyle name="Percent 8 2" xfId="1085" xr:uid="{00000000-0005-0000-0000-00008E040000}"/>
    <cellStyle name="Percent 80" xfId="1086" xr:uid="{00000000-0005-0000-0000-00008F040000}"/>
    <cellStyle name="Percent 80 2" xfId="1087" xr:uid="{00000000-0005-0000-0000-000090040000}"/>
    <cellStyle name="Percent 81" xfId="1088" xr:uid="{00000000-0005-0000-0000-000091040000}"/>
    <cellStyle name="Percent 81 2" xfId="1089" xr:uid="{00000000-0005-0000-0000-000092040000}"/>
    <cellStyle name="Percent 82" xfId="1090" xr:uid="{00000000-0005-0000-0000-000093040000}"/>
    <cellStyle name="Percent 82 2" xfId="1091" xr:uid="{00000000-0005-0000-0000-000094040000}"/>
    <cellStyle name="Percent 83" xfId="1092" xr:uid="{00000000-0005-0000-0000-000095040000}"/>
    <cellStyle name="Percent 83 2" xfId="1093" xr:uid="{00000000-0005-0000-0000-000096040000}"/>
    <cellStyle name="Percent 84" xfId="1094" xr:uid="{00000000-0005-0000-0000-000097040000}"/>
    <cellStyle name="Percent 84 2" xfId="1095" xr:uid="{00000000-0005-0000-0000-000098040000}"/>
    <cellStyle name="Percent 85" xfId="1096" xr:uid="{00000000-0005-0000-0000-000099040000}"/>
    <cellStyle name="Percent 85 2" xfId="1097" xr:uid="{00000000-0005-0000-0000-00009A040000}"/>
    <cellStyle name="Percent 86" xfId="1098" xr:uid="{00000000-0005-0000-0000-00009B040000}"/>
    <cellStyle name="Percent 86 2" xfId="1099" xr:uid="{00000000-0005-0000-0000-00009C040000}"/>
    <cellStyle name="Percent 87" xfId="1100" xr:uid="{00000000-0005-0000-0000-00009D040000}"/>
    <cellStyle name="Percent 87 2" xfId="1101" xr:uid="{00000000-0005-0000-0000-00009E040000}"/>
    <cellStyle name="Percent 88" xfId="1102" xr:uid="{00000000-0005-0000-0000-00009F040000}"/>
    <cellStyle name="Percent 88 2" xfId="1103" xr:uid="{00000000-0005-0000-0000-0000A0040000}"/>
    <cellStyle name="Percent 89" xfId="1104" xr:uid="{00000000-0005-0000-0000-0000A1040000}"/>
    <cellStyle name="Percent 89 2" xfId="1105" xr:uid="{00000000-0005-0000-0000-0000A2040000}"/>
    <cellStyle name="Percent 9" xfId="1106" xr:uid="{00000000-0005-0000-0000-0000A3040000}"/>
    <cellStyle name="Percent 9 2" xfId="1107" xr:uid="{00000000-0005-0000-0000-0000A4040000}"/>
    <cellStyle name="Percent 90" xfId="1108" xr:uid="{00000000-0005-0000-0000-0000A5040000}"/>
    <cellStyle name="Percent 90 2" xfId="1109" xr:uid="{00000000-0005-0000-0000-0000A6040000}"/>
    <cellStyle name="Percent 91" xfId="1110" xr:uid="{00000000-0005-0000-0000-0000A7040000}"/>
    <cellStyle name="Percent 91 2" xfId="1111" xr:uid="{00000000-0005-0000-0000-0000A8040000}"/>
    <cellStyle name="Percent 92" xfId="1112" xr:uid="{00000000-0005-0000-0000-0000A9040000}"/>
    <cellStyle name="Percent 92 2" xfId="1113" xr:uid="{00000000-0005-0000-0000-0000AA040000}"/>
    <cellStyle name="Percent 93" xfId="1114" xr:uid="{00000000-0005-0000-0000-0000AB040000}"/>
    <cellStyle name="Percent 93 2" xfId="1115" xr:uid="{00000000-0005-0000-0000-0000AC040000}"/>
    <cellStyle name="Percent 94" xfId="1116" xr:uid="{00000000-0005-0000-0000-0000AD040000}"/>
    <cellStyle name="Percent 94 2" xfId="1117" xr:uid="{00000000-0005-0000-0000-0000AE040000}"/>
    <cellStyle name="Percent 95" xfId="1118" xr:uid="{00000000-0005-0000-0000-0000AF040000}"/>
    <cellStyle name="Percent 95 2" xfId="1119" xr:uid="{00000000-0005-0000-0000-0000B0040000}"/>
    <cellStyle name="Percent 96" xfId="1120" xr:uid="{00000000-0005-0000-0000-0000B1040000}"/>
    <cellStyle name="Percent 96 2" xfId="1121" xr:uid="{00000000-0005-0000-0000-0000B2040000}"/>
    <cellStyle name="Percent 97" xfId="1122" xr:uid="{00000000-0005-0000-0000-0000B3040000}"/>
    <cellStyle name="Percent 97 2" xfId="1123" xr:uid="{00000000-0005-0000-0000-0000B4040000}"/>
    <cellStyle name="Percent 98" xfId="1124" xr:uid="{00000000-0005-0000-0000-0000B5040000}"/>
    <cellStyle name="Percent 98 2" xfId="1125" xr:uid="{00000000-0005-0000-0000-0000B6040000}"/>
    <cellStyle name="Percent 99" xfId="1126" xr:uid="{00000000-0005-0000-0000-0000B7040000}"/>
    <cellStyle name="Percent 99 2" xfId="1127" xr:uid="{00000000-0005-0000-0000-0000B8040000}"/>
    <cellStyle name="Popis" xfId="1128" xr:uid="{00000000-0005-0000-0000-0000B9040000}"/>
    <cellStyle name="PrePop Currency (0)" xfId="1129" xr:uid="{00000000-0005-0000-0000-0000BA040000}"/>
    <cellStyle name="PrePop Currency (2)" xfId="1130" xr:uid="{00000000-0005-0000-0000-0000BB040000}"/>
    <cellStyle name="PrePop Units (0)" xfId="1131" xr:uid="{00000000-0005-0000-0000-0000BC040000}"/>
    <cellStyle name="PrePop Units (1)" xfId="1132" xr:uid="{00000000-0005-0000-0000-0000BD040000}"/>
    <cellStyle name="PrePop Units (2)" xfId="1133" xr:uid="{00000000-0005-0000-0000-0000BE040000}"/>
    <cellStyle name="PSChar" xfId="1134" xr:uid="{00000000-0005-0000-0000-0000BF040000}"/>
    <cellStyle name="PSDate" xfId="1135" xr:uid="{00000000-0005-0000-0000-0000C0040000}"/>
    <cellStyle name="PSDec" xfId="1136" xr:uid="{00000000-0005-0000-0000-0000C1040000}"/>
    <cellStyle name="PSHeading" xfId="1137" xr:uid="{00000000-0005-0000-0000-0000C2040000}"/>
    <cellStyle name="PSInt" xfId="1138" xr:uid="{00000000-0005-0000-0000-0000C3040000}"/>
    <cellStyle name="PSSpacer" xfId="1139" xr:uid="{00000000-0005-0000-0000-0000C4040000}"/>
    <cellStyle name="realtime" xfId="1140" xr:uid="{00000000-0005-0000-0000-0000C5040000}"/>
    <cellStyle name="result" xfId="1141" xr:uid="{00000000-0005-0000-0000-0000C6040000}"/>
    <cellStyle name="rt" xfId="1142" xr:uid="{00000000-0005-0000-0000-0000C7040000}"/>
    <cellStyle name="Sb" xfId="1143" xr:uid="{00000000-0005-0000-0000-0000C8040000}"/>
    <cellStyle name="Sb - Date" xfId="1144" xr:uid="{00000000-0005-0000-0000-0000C9040000}"/>
    <cellStyle name="Sb - Date 2" xfId="1145" xr:uid="{00000000-0005-0000-0000-0000CA040000}"/>
    <cellStyle name="Sb - Text" xfId="1146" xr:uid="{00000000-0005-0000-0000-0000CB040000}"/>
    <cellStyle name="Sb - Text 2" xfId="1147" xr:uid="{00000000-0005-0000-0000-0000CC040000}"/>
    <cellStyle name="Sb 10" xfId="1148" xr:uid="{00000000-0005-0000-0000-0000CD040000}"/>
    <cellStyle name="Sb 2" xfId="1149" xr:uid="{00000000-0005-0000-0000-0000CE040000}"/>
    <cellStyle name="Sb 3" xfId="1150" xr:uid="{00000000-0005-0000-0000-0000CF040000}"/>
    <cellStyle name="Sb 4" xfId="1151" xr:uid="{00000000-0005-0000-0000-0000D0040000}"/>
    <cellStyle name="Sb 5" xfId="1152" xr:uid="{00000000-0005-0000-0000-0000D1040000}"/>
    <cellStyle name="Sb 6" xfId="1153" xr:uid="{00000000-0005-0000-0000-0000D2040000}"/>
    <cellStyle name="Sb 7" xfId="1154" xr:uid="{00000000-0005-0000-0000-0000D3040000}"/>
    <cellStyle name="Sb 8" xfId="1155" xr:uid="{00000000-0005-0000-0000-0000D4040000}"/>
    <cellStyle name="Sb 9" xfId="1156" xr:uid="{00000000-0005-0000-0000-0000D5040000}"/>
    <cellStyle name="Sb Date" xfId="1157" xr:uid="{00000000-0005-0000-0000-0000D6040000}"/>
    <cellStyle name="Sb Date 2" xfId="1158" xr:uid="{00000000-0005-0000-0000-0000D7040000}"/>
    <cellStyle name="Sb Text" xfId="1159" xr:uid="{00000000-0005-0000-0000-0000D8040000}"/>
    <cellStyle name="Sb Text 2" xfId="1160" xr:uid="{00000000-0005-0000-0000-0000D9040000}"/>
    <cellStyle name="Sb_Finance 9622 - S2 2008 Template Sent" xfId="1161" xr:uid="{00000000-0005-0000-0000-0000DA040000}"/>
    <cellStyle name="Sentence Case" xfId="1162" xr:uid="{00000000-0005-0000-0000-0000DB040000}"/>
    <cellStyle name="Sentence Case 2" xfId="1163" xr:uid="{00000000-0005-0000-0000-0000DC040000}"/>
    <cellStyle name="Sledovaný hypertextový odkaz" xfId="1164" xr:uid="{00000000-0005-0000-0000-0000DD040000}"/>
    <cellStyle name="Sous-Total" xfId="1165" xr:uid="{00000000-0005-0000-0000-0000DE040000}"/>
    <cellStyle name="SPOl" xfId="1166" xr:uid="{00000000-0005-0000-0000-0000DF040000}"/>
    <cellStyle name="stage" xfId="1167" xr:uid="{00000000-0005-0000-0000-0000E0040000}"/>
    <cellStyle name="step" xfId="1168" xr:uid="{00000000-0005-0000-0000-0000E2040000}"/>
    <cellStyle name="Style 1" xfId="1169" xr:uid="{00000000-0005-0000-0000-0000E3040000}"/>
    <cellStyle name="Style 1 2" xfId="1170" xr:uid="{00000000-0005-0000-0000-0000E4040000}"/>
    <cellStyle name="Style 1 3" xfId="1329" xr:uid="{00000000-0005-0000-0000-0000E5040000}"/>
    <cellStyle name="Style 1 4" xfId="1344" xr:uid="{E138B4ED-012C-4030-850A-D4C171D97393}"/>
    <cellStyle name="Style 2" xfId="1171" xr:uid="{00000000-0005-0000-0000-0000E6040000}"/>
    <cellStyle name="Style 2 2" xfId="1172" xr:uid="{00000000-0005-0000-0000-0000E7040000}"/>
    <cellStyle name="Style 21" xfId="1173" xr:uid="{00000000-0005-0000-0000-0000E8040000}"/>
    <cellStyle name="Style 22" xfId="1174" xr:uid="{00000000-0005-0000-0000-0000E9040000}"/>
    <cellStyle name="Style 23" xfId="1175" xr:uid="{00000000-0005-0000-0000-0000EA040000}"/>
    <cellStyle name="Style 24" xfId="1176" xr:uid="{00000000-0005-0000-0000-0000EB040000}"/>
    <cellStyle name="Style 25" xfId="1177" xr:uid="{00000000-0005-0000-0000-0000EC040000}"/>
    <cellStyle name="Style 26" xfId="1178" xr:uid="{00000000-0005-0000-0000-0000ED040000}"/>
    <cellStyle name="Style 27" xfId="1179" xr:uid="{00000000-0005-0000-0000-0000EE040000}"/>
    <cellStyle name="Style 28" xfId="1180" xr:uid="{00000000-0005-0000-0000-0000EF040000}"/>
    <cellStyle name="Style 29" xfId="1181" xr:uid="{00000000-0005-0000-0000-0000F0040000}"/>
    <cellStyle name="Style 3" xfId="1182" xr:uid="{00000000-0005-0000-0000-0000F1040000}"/>
    <cellStyle name="Style 3 2" xfId="1183" xr:uid="{00000000-0005-0000-0000-0000F2040000}"/>
    <cellStyle name="Style 30" xfId="1184" xr:uid="{00000000-0005-0000-0000-0000F3040000}"/>
    <cellStyle name="Style 31" xfId="1185" xr:uid="{00000000-0005-0000-0000-0000F4040000}"/>
    <cellStyle name="Style 32" xfId="1186" xr:uid="{00000000-0005-0000-0000-0000F5040000}"/>
    <cellStyle name="Style 33" xfId="1187" xr:uid="{00000000-0005-0000-0000-0000F6040000}"/>
    <cellStyle name="Style 34" xfId="1188" xr:uid="{00000000-0005-0000-0000-0000F7040000}"/>
    <cellStyle name="Style 35" xfId="1189" xr:uid="{00000000-0005-0000-0000-0000F8040000}"/>
    <cellStyle name="Style 36" xfId="1190" xr:uid="{00000000-0005-0000-0000-0000F9040000}"/>
    <cellStyle name="Style 37" xfId="1191" xr:uid="{00000000-0005-0000-0000-0000FA040000}"/>
    <cellStyle name="Style 38" xfId="1192" xr:uid="{00000000-0005-0000-0000-0000FB040000}"/>
    <cellStyle name="Style 39" xfId="1193" xr:uid="{00000000-0005-0000-0000-0000FC040000}"/>
    <cellStyle name="Style 4" xfId="1194" xr:uid="{00000000-0005-0000-0000-0000FD040000}"/>
    <cellStyle name="Style 4 2" xfId="1195" xr:uid="{00000000-0005-0000-0000-0000FE040000}"/>
    <cellStyle name="Style 40" xfId="1196" xr:uid="{00000000-0005-0000-0000-0000FF040000}"/>
    <cellStyle name="Style 41" xfId="1197" xr:uid="{00000000-0005-0000-0000-000000050000}"/>
    <cellStyle name="Style 42" xfId="1198" xr:uid="{00000000-0005-0000-0000-000001050000}"/>
    <cellStyle name="Style 43" xfId="1199" xr:uid="{00000000-0005-0000-0000-000002050000}"/>
    <cellStyle name="Style 44" xfId="1200" xr:uid="{00000000-0005-0000-0000-000003050000}"/>
    <cellStyle name="Style 45" xfId="1201" xr:uid="{00000000-0005-0000-0000-000004050000}"/>
    <cellStyle name="Style 46" xfId="1202" xr:uid="{00000000-0005-0000-0000-000005050000}"/>
    <cellStyle name="Style 47" xfId="1203" xr:uid="{00000000-0005-0000-0000-000006050000}"/>
    <cellStyle name="Style 48" xfId="1204" xr:uid="{00000000-0005-0000-0000-000007050000}"/>
    <cellStyle name="Style 49" xfId="1205" xr:uid="{00000000-0005-0000-0000-000008050000}"/>
    <cellStyle name="Style 50" xfId="1206" xr:uid="{00000000-0005-0000-0000-000009050000}"/>
    <cellStyle name="Style 51" xfId="1207" xr:uid="{00000000-0005-0000-0000-00000A050000}"/>
    <cellStyle name="Style 52" xfId="1208" xr:uid="{00000000-0005-0000-0000-00000B050000}"/>
    <cellStyle name="Style 53" xfId="1209" xr:uid="{00000000-0005-0000-0000-00000C050000}"/>
    <cellStyle name="Style 54" xfId="1210" xr:uid="{00000000-0005-0000-0000-00000D050000}"/>
    <cellStyle name="Style 55" xfId="1211" xr:uid="{00000000-0005-0000-0000-00000E050000}"/>
    <cellStyle name="Style 56" xfId="1212" xr:uid="{00000000-0005-0000-0000-00000F050000}"/>
    <cellStyle name="Style 57" xfId="1213" xr:uid="{00000000-0005-0000-0000-000010050000}"/>
    <cellStyle name="Style 58" xfId="1214" xr:uid="{00000000-0005-0000-0000-000011050000}"/>
    <cellStyle name="Style 59" xfId="1215" xr:uid="{00000000-0005-0000-0000-000012050000}"/>
    <cellStyle name="Style 60" xfId="1216" xr:uid="{00000000-0005-0000-0000-000013050000}"/>
    <cellStyle name="Style 61" xfId="1217" xr:uid="{00000000-0005-0000-0000-000014050000}"/>
    <cellStyle name="Style 62" xfId="1218" xr:uid="{00000000-0005-0000-0000-000015050000}"/>
    <cellStyle name="Style 63" xfId="1219" xr:uid="{00000000-0005-0000-0000-000016050000}"/>
    <cellStyle name="Style 64" xfId="1220" xr:uid="{00000000-0005-0000-0000-000017050000}"/>
    <cellStyle name="Style 65" xfId="1221" xr:uid="{00000000-0005-0000-0000-000018050000}"/>
    <cellStyle name="Style 66" xfId="1222" xr:uid="{00000000-0005-0000-0000-000019050000}"/>
    <cellStyle name="Style 67" xfId="1223" xr:uid="{00000000-0005-0000-0000-00001A050000}"/>
    <cellStyle name="Style 68" xfId="1224" xr:uid="{00000000-0005-0000-0000-00001B050000}"/>
    <cellStyle name="Style 69" xfId="1225" xr:uid="{00000000-0005-0000-0000-00001C050000}"/>
    <cellStyle name="Style 70" xfId="1226" xr:uid="{00000000-0005-0000-0000-00001D050000}"/>
    <cellStyle name="Style 71" xfId="1227" xr:uid="{00000000-0005-0000-0000-00001E050000}"/>
    <cellStyle name="Style 72" xfId="1228" xr:uid="{00000000-0005-0000-0000-00001F050000}"/>
    <cellStyle name="Style 73" xfId="1229" xr:uid="{00000000-0005-0000-0000-000020050000}"/>
    <cellStyle name="Style 74" xfId="1230" xr:uid="{00000000-0005-0000-0000-000021050000}"/>
    <cellStyle name="Style 75" xfId="1231" xr:uid="{00000000-0005-0000-0000-000022050000}"/>
    <cellStyle name="Style 76" xfId="1232" xr:uid="{00000000-0005-0000-0000-000023050000}"/>
    <cellStyle name="Style 77" xfId="1233" xr:uid="{00000000-0005-0000-0000-000024050000}"/>
    <cellStyle name="Style 78" xfId="1234" xr:uid="{00000000-0005-0000-0000-000025050000}"/>
    <cellStyle name="Style 79" xfId="1235" xr:uid="{00000000-0005-0000-0000-000026050000}"/>
    <cellStyle name="Style 80" xfId="1236" xr:uid="{00000000-0005-0000-0000-000027050000}"/>
    <cellStyle name="Style 81" xfId="1237" xr:uid="{00000000-0005-0000-0000-000028050000}"/>
    <cellStyle name="Style 82" xfId="1238" xr:uid="{00000000-0005-0000-0000-000029050000}"/>
    <cellStyle name="Style 83" xfId="1239" xr:uid="{00000000-0005-0000-0000-00002A050000}"/>
    <cellStyle name="Style 84" xfId="1240" xr:uid="{00000000-0005-0000-0000-00002B050000}"/>
    <cellStyle name="Style 85" xfId="1241" xr:uid="{00000000-0005-0000-0000-00002C050000}"/>
    <cellStyle name="Style 86" xfId="1242" xr:uid="{00000000-0005-0000-0000-00002D050000}"/>
    <cellStyle name="Style 87" xfId="1243" xr:uid="{00000000-0005-0000-0000-00002E050000}"/>
    <cellStyle name="Style 88" xfId="1244" xr:uid="{00000000-0005-0000-0000-00002F050000}"/>
    <cellStyle name="Style 89" xfId="1245" xr:uid="{00000000-0005-0000-0000-000030050000}"/>
    <cellStyle name="Text Indent A" xfId="1246" xr:uid="{00000000-0005-0000-0000-000031050000}"/>
    <cellStyle name="Text Indent B" xfId="1247" xr:uid="{00000000-0005-0000-0000-000032050000}"/>
    <cellStyle name="Text Indent C" xfId="1248" xr:uid="{00000000-0005-0000-0000-000033050000}"/>
    <cellStyle name="Title 2" xfId="1330" xr:uid="{00000000-0005-0000-0000-000034050000}"/>
    <cellStyle name="Total 2" xfId="1331" xr:uid="{00000000-0005-0000-0000-000035050000}"/>
    <cellStyle name="Warning Text 2" xfId="1332" xr:uid="{00000000-0005-0000-0000-000038050000}"/>
    <cellStyle name="Обычный_RTS_select_issues" xfId="1333" xr:uid="{00000000-0005-0000-0000-000039050000}"/>
    <cellStyle name="標準_1998年度SWAP_NonCashFlow" xfId="1249"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4</xdr:row>
      <xdr:rowOff>72389</xdr:rowOff>
    </xdr:from>
    <xdr:to>
      <xdr:col>12</xdr:col>
      <xdr:colOff>472440</xdr:colOff>
      <xdr:row>38</xdr:row>
      <xdr:rowOff>120346</xdr:rowOff>
    </xdr:to>
    <xdr:pic>
      <xdr:nvPicPr>
        <xdr:cNvPr id="3" name="Picture 2">
          <a:extLst>
            <a:ext uri="{FF2B5EF4-FFF2-40B4-BE49-F238E27FC236}">
              <a16:creationId xmlns:a16="http://schemas.microsoft.com/office/drawing/2014/main" id="{CCAC4AB2-9D7A-43DE-83CA-8329C8DB3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697229"/>
          <a:ext cx="7940040" cy="5359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iles/fomcprojtabl20210616.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tabSelected="1" zoomScaleNormal="100" workbookViewId="0">
      <selection activeCell="E9" sqref="E9"/>
    </sheetView>
  </sheetViews>
  <sheetFormatPr defaultColWidth="9.140625" defaultRowHeight="15"/>
  <cols>
    <col min="1" max="1" width="1.42578125" style="33" customWidth="1"/>
    <col min="2" max="2" width="10.285156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14" t="s">
        <v>28</v>
      </c>
      <c r="C2" s="214"/>
      <c r="D2" s="214"/>
      <c r="E2" s="214"/>
      <c r="F2" s="214"/>
      <c r="G2" s="214"/>
      <c r="H2" s="214"/>
      <c r="I2" s="214"/>
      <c r="J2" s="214"/>
      <c r="XEZ2" s="34" t="s">
        <v>150</v>
      </c>
    </row>
    <row r="3" spans="1:21 16380:16380" ht="15.2" customHeight="1">
      <c r="B3" s="117" t="s">
        <v>356</v>
      </c>
      <c r="C3" s="194"/>
      <c r="D3" s="194"/>
      <c r="E3" s="194"/>
      <c r="F3" s="194"/>
      <c r="G3" s="194"/>
      <c r="H3" s="194"/>
      <c r="I3" s="194"/>
      <c r="J3" s="194"/>
      <c r="XEZ3" s="34"/>
    </row>
    <row r="4" spans="1:21 16380:16380" ht="14.25" customHeight="1">
      <c r="B4" s="117" t="s">
        <v>357</v>
      </c>
      <c r="C4" s="32"/>
      <c r="G4" s="122"/>
      <c r="H4" s="122"/>
      <c r="I4" s="122"/>
      <c r="J4" s="122"/>
      <c r="K4" s="122"/>
      <c r="L4" s="122"/>
      <c r="M4" s="122"/>
      <c r="N4" s="122"/>
      <c r="O4" s="122"/>
      <c r="P4" s="122"/>
      <c r="R4" s="122"/>
      <c r="S4" s="122"/>
      <c r="T4" s="122"/>
    </row>
    <row r="5" spans="1:21 16380:16380" s="31" customFormat="1" ht="6" customHeight="1">
      <c r="B5" s="35"/>
      <c r="C5" s="36"/>
      <c r="D5" s="37"/>
      <c r="E5" s="38"/>
      <c r="F5" s="38"/>
      <c r="G5" s="38"/>
      <c r="H5" s="38"/>
      <c r="I5" s="38"/>
      <c r="J5" s="38"/>
      <c r="R5" s="129"/>
      <c r="S5" s="129"/>
      <c r="T5" s="129"/>
    </row>
    <row r="6" spans="1:21 16380:16380" s="31" customFormat="1" ht="15" customHeight="1">
      <c r="B6" s="221" t="s">
        <v>278</v>
      </c>
      <c r="C6" s="222"/>
      <c r="D6" s="222"/>
      <c r="E6" s="223"/>
      <c r="G6" s="217" t="s">
        <v>146</v>
      </c>
      <c r="H6" s="218"/>
      <c r="I6" s="218"/>
      <c r="J6" s="218"/>
      <c r="K6" s="218"/>
      <c r="L6" s="218"/>
      <c r="M6" s="218"/>
      <c r="N6" s="218"/>
      <c r="O6" s="218"/>
      <c r="P6" s="219"/>
      <c r="R6" s="217" t="s">
        <v>147</v>
      </c>
      <c r="S6" s="218"/>
      <c r="T6" s="219"/>
      <c r="U6" s="39"/>
    </row>
    <row r="7" spans="1:21 16380:16380" s="40" customFormat="1" ht="62.25" customHeight="1">
      <c r="B7" s="84" t="s">
        <v>0</v>
      </c>
      <c r="C7" s="81" t="s">
        <v>145</v>
      </c>
      <c r="D7" s="81" t="s">
        <v>143</v>
      </c>
      <c r="E7" s="85" t="s">
        <v>2</v>
      </c>
      <c r="F7" s="82"/>
      <c r="G7" s="83" t="s">
        <v>81</v>
      </c>
      <c r="H7" s="81" t="s">
        <v>152</v>
      </c>
      <c r="I7" s="81" t="s">
        <v>307</v>
      </c>
      <c r="J7" s="81" t="s">
        <v>142</v>
      </c>
      <c r="K7" s="81" t="s">
        <v>156</v>
      </c>
      <c r="L7" s="81" t="s">
        <v>140</v>
      </c>
      <c r="M7" s="81" t="s">
        <v>168</v>
      </c>
      <c r="N7" s="81" t="s">
        <v>79</v>
      </c>
      <c r="O7" s="81" t="s">
        <v>141</v>
      </c>
      <c r="P7" s="85" t="s">
        <v>144</v>
      </c>
      <c r="Q7" s="82"/>
      <c r="R7" s="83" t="s">
        <v>29</v>
      </c>
      <c r="S7" s="81" t="s">
        <v>157</v>
      </c>
      <c r="T7" s="85" t="s">
        <v>277</v>
      </c>
    </row>
    <row r="8" spans="1:21 16380:16380" s="40" customFormat="1" ht="14.25" customHeight="1">
      <c r="A8" s="181"/>
      <c r="B8" s="41" t="s">
        <v>351</v>
      </c>
      <c r="C8" s="42">
        <f>((1+P8)*(1+P9)*(1+P10)*(1+P11))^(1/1)-1</f>
        <v>5.6507156632812805E-2</v>
      </c>
      <c r="D8" s="43">
        <f>+O8</f>
        <v>1.8619607272721526E-2</v>
      </c>
      <c r="E8" s="44">
        <f>C8-D8</f>
        <v>3.7887549360091283E-2</v>
      </c>
      <c r="F8" s="45"/>
      <c r="G8" s="41" t="s">
        <v>347</v>
      </c>
      <c r="H8" s="46">
        <f>((I9-H9)/1)+H9</f>
        <v>19.123898762601424</v>
      </c>
      <c r="I8" s="95">
        <f t="shared" ref="I8:I11" si="0">+I9</f>
        <v>19.123898762601424</v>
      </c>
      <c r="J8" s="150">
        <f t="shared" ref="J8:J10" si="1">AVERAGE(H8:H11)</f>
        <v>19.877127756713307</v>
      </c>
      <c r="K8" s="170">
        <f>K9</f>
        <v>7.4954166666666676E-3</v>
      </c>
      <c r="L8" s="160">
        <f>((M8-L9)/1)+L9</f>
        <v>1.4479458834792713E-2</v>
      </c>
      <c r="M8" s="92">
        <f t="shared" ref="M8:M11" si="2">+M9</f>
        <v>1.4479458834792713E-2</v>
      </c>
      <c r="N8" s="151">
        <f t="shared" ref="N8:N15" si="3">+K8+L8</f>
        <v>2.1974875501459379E-2</v>
      </c>
      <c r="O8" s="151">
        <f t="shared" ref="O8:O11" si="4">AVERAGE(N8:N11)</f>
        <v>1.8619607272721526E-2</v>
      </c>
      <c r="P8" s="48">
        <v>2.75E-2</v>
      </c>
      <c r="R8" s="157">
        <f>$E$77*J8/100</f>
        <v>7.4884397876468473E-2</v>
      </c>
      <c r="S8" s="161">
        <f t="shared" ref="S8:S11" si="5">+S9</f>
        <v>6.7879336506952173E-2</v>
      </c>
      <c r="T8" s="49">
        <f t="shared" ref="T8:T11" si="6">O8+(1*R8)</f>
        <v>9.3504005149189995E-2</v>
      </c>
      <c r="U8" s="47"/>
    </row>
    <row r="9" spans="1:21 16380:16380" s="40" customFormat="1" ht="14.25" customHeight="1">
      <c r="A9" s="181"/>
      <c r="B9" s="41" t="s">
        <v>320</v>
      </c>
      <c r="C9" s="42">
        <f>((1+P12)*(1+P13)*(1+P14)*(1+P15))^(1/1)-1</f>
        <v>0.11462125941406276</v>
      </c>
      <c r="D9" s="43">
        <f>+O12</f>
        <v>1.0817798246087251E-2</v>
      </c>
      <c r="E9" s="44">
        <f t="shared" ref="E9:E14" si="7">C9-D9</f>
        <v>0.10380346116797551</v>
      </c>
      <c r="F9" s="45"/>
      <c r="G9" s="41" t="s">
        <v>348</v>
      </c>
      <c r="H9" s="46">
        <f>((I10-H10)/2)+H10+1</f>
        <v>20.959384758676016</v>
      </c>
      <c r="I9" s="95">
        <f t="shared" si="0"/>
        <v>19.123898762601424</v>
      </c>
      <c r="J9" s="150">
        <f t="shared" si="1"/>
        <v>19.712613752787899</v>
      </c>
      <c r="K9" s="170">
        <f>K10+0.0025</f>
        <v>7.4954166666666676E-3</v>
      </c>
      <c r="L9" s="160">
        <f>((M9-L10)/2)+L10</f>
        <v>1.3492613348967477E-2</v>
      </c>
      <c r="M9" s="92">
        <f t="shared" si="2"/>
        <v>1.4479458834792713E-2</v>
      </c>
      <c r="N9" s="151">
        <f t="shared" si="3"/>
        <v>2.0988030015634145E-2</v>
      </c>
      <c r="O9" s="151">
        <f t="shared" si="4"/>
        <v>1.638276178689629E-2</v>
      </c>
      <c r="P9" s="48">
        <f>2.75%-0.01</f>
        <v>1.7500000000000002E-2</v>
      </c>
      <c r="R9" s="157">
        <f t="shared" ref="R9:R10" si="8">$E$77*J9/100</f>
        <v>7.4264613555665882E-2</v>
      </c>
      <c r="S9" s="161">
        <f t="shared" si="5"/>
        <v>6.7879336506952173E-2</v>
      </c>
      <c r="T9" s="49">
        <f t="shared" si="6"/>
        <v>9.0647375342562175E-2</v>
      </c>
      <c r="U9" s="47"/>
    </row>
    <row r="10" spans="1:21 16380:16380" s="40" customFormat="1" ht="14.25" customHeight="1">
      <c r="A10" s="181"/>
      <c r="B10" s="41" t="s">
        <v>319</v>
      </c>
      <c r="C10" s="42">
        <f>((1+P16)*(1+P17)*(1+P18)*(1+P19))^(1/1)-1</f>
        <v>0.22536593593535548</v>
      </c>
      <c r="D10" s="43">
        <f>+O16</f>
        <v>1.2542044808180875E-2</v>
      </c>
      <c r="E10" s="44">
        <f t="shared" si="7"/>
        <v>0.21282389112717459</v>
      </c>
      <c r="F10" s="45"/>
      <c r="G10" s="41" t="s">
        <v>349</v>
      </c>
      <c r="H10" s="46">
        <f>((I11-H11)/3)+H11+2</f>
        <v>20.794870754750605</v>
      </c>
      <c r="I10" s="95">
        <f t="shared" si="0"/>
        <v>19.123898762601424</v>
      </c>
      <c r="J10" s="150">
        <f t="shared" si="1"/>
        <v>19.048099748862491</v>
      </c>
      <c r="K10" s="170">
        <f>K11+0.0025</f>
        <v>4.9954166666666671E-3</v>
      </c>
      <c r="L10" s="160">
        <f>((M10-L11)/3)+L11</f>
        <v>1.2505767863142243E-2</v>
      </c>
      <c r="M10" s="92">
        <f t="shared" si="2"/>
        <v>1.4479458834792713E-2</v>
      </c>
      <c r="N10" s="151">
        <f t="shared" si="3"/>
        <v>1.7501184529808908E-2</v>
      </c>
      <c r="O10" s="151">
        <f t="shared" si="4"/>
        <v>1.3983780884404389E-2</v>
      </c>
      <c r="P10" s="48">
        <f>2.75%-0.044</f>
        <v>-1.6499999999999997E-2</v>
      </c>
      <c r="R10" s="157">
        <f t="shared" si="8"/>
        <v>7.1761146672849829E-2</v>
      </c>
      <c r="S10" s="161">
        <f t="shared" si="5"/>
        <v>6.7879336506952173E-2</v>
      </c>
      <c r="T10" s="49">
        <f t="shared" si="6"/>
        <v>8.5744927557254214E-2</v>
      </c>
      <c r="U10" s="47"/>
    </row>
    <row r="11" spans="1:21 16380:16380" s="40" customFormat="1" ht="14.25" customHeight="1">
      <c r="A11" s="181"/>
      <c r="B11" s="127">
        <v>2020</v>
      </c>
      <c r="C11" s="185">
        <f>((1+P20)*(1+P21)*(1+P22)*(1+P23))^(1/1)-1</f>
        <v>0.18398826898926868</v>
      </c>
      <c r="D11" s="186">
        <f>+O20</f>
        <v>9.7925976800976797E-3</v>
      </c>
      <c r="E11" s="187">
        <f t="shared" si="7"/>
        <v>0.17419567130917099</v>
      </c>
      <c r="F11" s="45"/>
      <c r="G11" s="41" t="s">
        <v>350</v>
      </c>
      <c r="H11" s="46">
        <f>((I12-H12)/4)+H12</f>
        <v>18.630356750825193</v>
      </c>
      <c r="I11" s="95">
        <f t="shared" si="0"/>
        <v>19.123898762601424</v>
      </c>
      <c r="J11" s="150">
        <f>AVERAGE(H11:H14)</f>
        <v>18.383585744937079</v>
      </c>
      <c r="K11" s="170">
        <f>K12</f>
        <v>2.4954166666666666E-3</v>
      </c>
      <c r="L11" s="160">
        <f>((M11-L12)/4)+L12</f>
        <v>1.1518922377317008E-2</v>
      </c>
      <c r="M11" s="92">
        <f t="shared" si="2"/>
        <v>1.4479458834792713E-2</v>
      </c>
      <c r="N11" s="151">
        <f t="shared" si="3"/>
        <v>1.4014339043983675E-2</v>
      </c>
      <c r="O11" s="151">
        <f t="shared" si="4"/>
        <v>1.2097456231912487E-2</v>
      </c>
      <c r="P11" s="48">
        <v>2.75E-2</v>
      </c>
      <c r="R11" s="157">
        <f>$E$77*J11/100</f>
        <v>6.9257679790033763E-2</v>
      </c>
      <c r="S11" s="161">
        <f t="shared" si="5"/>
        <v>6.7879336506952173E-2</v>
      </c>
      <c r="T11" s="49">
        <f t="shared" si="6"/>
        <v>8.1355136021946245E-2</v>
      </c>
      <c r="U11" s="47"/>
    </row>
    <row r="12" spans="1:21 16380:16380" s="40" customFormat="1" ht="14.25" customHeight="1">
      <c r="A12" s="181"/>
      <c r="B12" s="138">
        <v>2019</v>
      </c>
      <c r="C12" s="204">
        <f>((1+P24)*(1+P25)*(1+P26)*(1+P27))^(1/1)-1</f>
        <v>0.31486370986834444</v>
      </c>
      <c r="D12" s="205">
        <f>+O24</f>
        <v>2.1461960100831071E-2</v>
      </c>
      <c r="E12" s="206">
        <f t="shared" si="7"/>
        <v>0.29340174976751338</v>
      </c>
      <c r="F12" s="45"/>
      <c r="G12" s="41" t="s">
        <v>325</v>
      </c>
      <c r="H12" s="46">
        <f>((I13-H13)/5)+H13</f>
        <v>18.465842746899785</v>
      </c>
      <c r="I12" s="95">
        <f t="shared" ref="I12:I16" si="9">+I13</f>
        <v>19.123898762601424</v>
      </c>
      <c r="J12" s="150">
        <f>AVERAGE(H12:H15)</f>
        <v>18.219071741011668</v>
      </c>
      <c r="K12" s="170">
        <f>('CME FedWatch'!E53+'CME FedWatch'!E60+'CME FedWatch'!E68)/3</f>
        <v>2.4954166666666666E-3</v>
      </c>
      <c r="L12" s="160">
        <f>((M12-L13)/5)+L13</f>
        <v>1.0532076891491772E-2</v>
      </c>
      <c r="M12" s="92">
        <f t="shared" ref="M12:M16" si="10">+M13</f>
        <v>1.4479458834792713E-2</v>
      </c>
      <c r="N12" s="151">
        <f t="shared" si="3"/>
        <v>1.3027493558158439E-2</v>
      </c>
      <c r="O12" s="151">
        <f t="shared" ref="O12:O19" si="11">AVERAGE(N12:N15)</f>
        <v>1.0817798246087251E-2</v>
      </c>
      <c r="P12" s="48">
        <v>2.75E-2</v>
      </c>
      <c r="R12" s="157">
        <f>$E$76*J12/100</f>
        <v>6.8578041744402032E-2</v>
      </c>
      <c r="S12" s="161">
        <f t="shared" ref="S12:S15" si="12">+S13</f>
        <v>6.7879336506952173E-2</v>
      </c>
      <c r="T12" s="49">
        <f>O12+(1*R12)</f>
        <v>7.9395839990489284E-2</v>
      </c>
      <c r="U12" s="47"/>
    </row>
    <row r="13" spans="1:21 16380:16380" s="40" customFormat="1" ht="14.25" customHeight="1">
      <c r="A13" s="181"/>
      <c r="B13" s="50">
        <v>2018</v>
      </c>
      <c r="C13" s="183">
        <f>'Data-Equity Market'!G3296</f>
        <v>-4.384241745255868E-2</v>
      </c>
      <c r="D13" s="184">
        <f>+O28</f>
        <v>2.9086336654776678E-2</v>
      </c>
      <c r="E13" s="53">
        <f>C13-D13</f>
        <v>-7.2928754107335361E-2</v>
      </c>
      <c r="F13" s="45"/>
      <c r="G13" s="41" t="s">
        <v>324</v>
      </c>
      <c r="H13" s="46">
        <f>((I14-H14)/6)+H14</f>
        <v>18.301328742974373</v>
      </c>
      <c r="I13" s="95">
        <f t="shared" si="9"/>
        <v>19.123898762601424</v>
      </c>
      <c r="J13" s="109">
        <f>AVERAGE(H13:H16)</f>
        <v>18.054557737086256</v>
      </c>
      <c r="K13" s="170">
        <f>('CME FedWatch'!E46+'CME FedWatch'!E53)/2</f>
        <v>1.846875E-3</v>
      </c>
      <c r="L13" s="160">
        <f>((M13-L14)/6)+L14</f>
        <v>9.5452314056665363E-3</v>
      </c>
      <c r="M13" s="92">
        <f t="shared" si="10"/>
        <v>1.4479458834792713E-2</v>
      </c>
      <c r="N13" s="151">
        <f t="shared" si="3"/>
        <v>1.1392106405666536E-2</v>
      </c>
      <c r="O13" s="93">
        <f>AVERAGE(N13:N16)</f>
        <v>9.5268902602620165E-3</v>
      </c>
      <c r="P13" s="48">
        <v>2.75E-2</v>
      </c>
      <c r="Q13" s="162"/>
      <c r="R13" s="207">
        <f>$E$76*J13/100</f>
        <v>6.7958797888891032E-2</v>
      </c>
      <c r="S13" s="161">
        <f t="shared" si="12"/>
        <v>6.7879336506952173E-2</v>
      </c>
      <c r="T13" s="49">
        <f t="shared" ref="T13:T19" si="13">O13+(1*R13)</f>
        <v>7.7485688149153048E-2</v>
      </c>
      <c r="U13" s="47"/>
    </row>
    <row r="14" spans="1:21 16380:16380" s="40" customFormat="1" ht="14.25" customHeight="1">
      <c r="A14" s="181"/>
      <c r="B14" s="50">
        <v>2017</v>
      </c>
      <c r="C14" s="51">
        <v>0.21829999999999999</v>
      </c>
      <c r="D14" s="52">
        <f>+O32</f>
        <v>2.3307713293650792E-2</v>
      </c>
      <c r="E14" s="53">
        <f t="shared" si="7"/>
        <v>0.19499228670634922</v>
      </c>
      <c r="F14" s="45"/>
      <c r="G14" s="41" t="s">
        <v>323</v>
      </c>
      <c r="H14" s="46">
        <f>((I15-H15)/7)+H15</f>
        <v>18.136814739048962</v>
      </c>
      <c r="I14" s="95">
        <f t="shared" si="9"/>
        <v>19.123898762601424</v>
      </c>
      <c r="J14" s="150">
        <f t="shared" ref="J14:J19" si="14">AVERAGE(H14:H17)</f>
        <v>17.890043733160844</v>
      </c>
      <c r="K14" s="170">
        <f>('CME FedWatch'!E29+'CME FedWatch'!E34+'CME FedWatch'!E40)/3</f>
        <v>1.3975000000000001E-3</v>
      </c>
      <c r="L14" s="160">
        <f>((M14-L15)/7)+L15</f>
        <v>8.5583859198413003E-3</v>
      </c>
      <c r="M14" s="92">
        <f t="shared" si="10"/>
        <v>1.4479458834792713E-2</v>
      </c>
      <c r="N14" s="151">
        <f t="shared" si="3"/>
        <v>9.9558859198412997E-3</v>
      </c>
      <c r="O14" s="151">
        <f t="shared" si="11"/>
        <v>9.9488636588453815E-3</v>
      </c>
      <c r="P14" s="48">
        <v>2.75E-2</v>
      </c>
      <c r="R14" s="157">
        <f>$E$76*J14/100</f>
        <v>6.7339554033380031E-2</v>
      </c>
      <c r="S14" s="161">
        <f t="shared" si="12"/>
        <v>6.7879336506952173E-2</v>
      </c>
      <c r="T14" s="49">
        <f t="shared" si="13"/>
        <v>7.7288417692225414E-2</v>
      </c>
      <c r="U14" s="47"/>
    </row>
    <row r="15" spans="1:21 16380:16380" s="40" customFormat="1" ht="14.25" customHeight="1">
      <c r="A15" s="181"/>
      <c r="B15" s="50">
        <v>2016</v>
      </c>
      <c r="C15" s="51">
        <v>0.1196</v>
      </c>
      <c r="D15" s="52">
        <v>1.84E-2</v>
      </c>
      <c r="E15" s="53">
        <f>C15-D15</f>
        <v>0.1012</v>
      </c>
      <c r="F15" s="45"/>
      <c r="G15" s="41" t="s">
        <v>322</v>
      </c>
      <c r="H15" s="46">
        <f>((I16-H16)/8)+H16</f>
        <v>17.97230073512355</v>
      </c>
      <c r="I15" s="95">
        <f t="shared" si="9"/>
        <v>19.123898762601424</v>
      </c>
      <c r="J15" s="150">
        <f>AVERAGE(H15:H18)</f>
        <v>17.861308798398603</v>
      </c>
      <c r="K15" s="170">
        <f>('CME FedWatch'!E19+'CME FedWatch'!E24+'CME FedWatch'!E29)/3</f>
        <v>1.3241666666666664E-3</v>
      </c>
      <c r="L15" s="160">
        <f>((M15-L16)/8)+L16</f>
        <v>7.5715404340160643E-3</v>
      </c>
      <c r="M15" s="92">
        <f t="shared" si="10"/>
        <v>1.4479458834792713E-2</v>
      </c>
      <c r="N15" s="151">
        <f t="shared" si="3"/>
        <v>8.8957071006827305E-3</v>
      </c>
      <c r="O15" s="151">
        <f t="shared" si="11"/>
        <v>1.1442584486577364E-2</v>
      </c>
      <c r="P15" s="48">
        <v>2.75E-2</v>
      </c>
      <c r="R15" s="157">
        <f>$E$76*J15/100</f>
        <v>6.7231393443001997E-2</v>
      </c>
      <c r="S15" s="161">
        <f t="shared" si="12"/>
        <v>6.7879336506952173E-2</v>
      </c>
      <c r="T15" s="49">
        <f t="shared" si="13"/>
        <v>7.8673977929579364E-2</v>
      </c>
      <c r="U15" s="47"/>
    </row>
    <row r="16" spans="1:21 16380:16380" s="40" customFormat="1" ht="14.25" customHeight="1">
      <c r="B16" s="54">
        <v>2015</v>
      </c>
      <c r="C16" s="51">
        <v>1.3837599218982088E-2</v>
      </c>
      <c r="D16" s="52">
        <v>2.1399999999999999E-2</v>
      </c>
      <c r="E16" s="53">
        <f>C16-D16</f>
        <v>-7.5624007810179104E-3</v>
      </c>
      <c r="F16" s="45"/>
      <c r="G16" s="199" t="s">
        <v>321</v>
      </c>
      <c r="H16" s="200">
        <f>((I17-H17)/9)+H17</f>
        <v>17.807786731198139</v>
      </c>
      <c r="I16" s="201">
        <f t="shared" si="9"/>
        <v>19.123898762601424</v>
      </c>
      <c r="J16" s="202">
        <f t="shared" si="14"/>
        <v>19.167023937198362</v>
      </c>
      <c r="K16" s="203">
        <f>('CME FedWatch'!E9+'CME FedWatch'!E14+'CME FedWatch'!E19)/3</f>
        <v>1.2791666666666667E-3</v>
      </c>
      <c r="L16" s="160">
        <f>((M16-L17)/9)+L17</f>
        <v>6.5846949481908282E-3</v>
      </c>
      <c r="M16" s="92">
        <f t="shared" si="10"/>
        <v>1.4479458834792713E-2</v>
      </c>
      <c r="N16" s="151">
        <f>+K16+L16</f>
        <v>7.8638616148574945E-3</v>
      </c>
      <c r="O16" s="151">
        <f t="shared" si="11"/>
        <v>1.2542044808180875E-2</v>
      </c>
      <c r="P16" s="48">
        <v>2.75E-2</v>
      </c>
      <c r="R16" s="157">
        <f t="shared" ref="R16:R18" si="15">$E$75*J16/100</f>
        <v>7.0686319481409521E-2</v>
      </c>
      <c r="S16" s="161">
        <f>+S17</f>
        <v>6.7879336506952173E-2</v>
      </c>
      <c r="T16" s="49">
        <f t="shared" si="13"/>
        <v>8.3228364289590392E-2</v>
      </c>
      <c r="U16" s="47"/>
    </row>
    <row r="17" spans="2:21" s="40" customFormat="1" ht="14.25" customHeight="1">
      <c r="B17" s="54">
        <v>2014</v>
      </c>
      <c r="C17" s="51">
        <v>0.13689999999999999</v>
      </c>
      <c r="D17" s="51">
        <v>2.5399999999999999E-2</v>
      </c>
      <c r="E17" s="53">
        <f t="shared" ref="E17:E52" si="16">C17-D17</f>
        <v>0.11149999999999999</v>
      </c>
      <c r="F17" s="45"/>
      <c r="G17" s="138" t="s">
        <v>358</v>
      </c>
      <c r="H17" s="168">
        <f>'Data-Volatility'!D7998</f>
        <v>17.643272727272727</v>
      </c>
      <c r="I17" s="198">
        <f>AVERAGE(H17:$H$83)</f>
        <v>19.123898762601424</v>
      </c>
      <c r="J17" s="196">
        <f>AVERAGE(H17:H20)</f>
        <v>21.123384946706523</v>
      </c>
      <c r="K17" s="197">
        <f>'Data-Interest Rates'!L21817</f>
        <v>9.1898734177215183E-4</v>
      </c>
      <c r="L17" s="128">
        <f>AVERAGE('Data-Interest Rates'!H21370:H21462)/100</f>
        <v>5.5978494623655931E-3</v>
      </c>
      <c r="M17" s="188">
        <f>AVERAGE(L17:$L$83)</f>
        <v>1.4479458834792713E-2</v>
      </c>
      <c r="N17" s="128">
        <f>'Data-Interest Rates'!D14923</f>
        <v>1.3080000000000001E-2</v>
      </c>
      <c r="O17" s="128">
        <f>AVERAGE(N17:N20)</f>
        <v>1.2730444483831579E-2</v>
      </c>
      <c r="P17" s="190">
        <f>'Data-Equity Market'!F3980</f>
        <v>3.4753175187134167E-2</v>
      </c>
      <c r="R17" s="208">
        <f t="shared" si="15"/>
        <v>7.7901208959931245E-2</v>
      </c>
      <c r="S17" s="209">
        <f>AVERAGE(R17:$R$135)</f>
        <v>6.7879336506952173E-2</v>
      </c>
      <c r="T17" s="210">
        <f t="shared" si="13"/>
        <v>9.0631653443762825E-2</v>
      </c>
      <c r="U17" s="47"/>
    </row>
    <row r="18" spans="2:21" s="40" customFormat="1" ht="14.25" customHeight="1">
      <c r="B18" s="54">
        <v>2013</v>
      </c>
      <c r="C18" s="51">
        <v>0.32388131519889463</v>
      </c>
      <c r="D18" s="51">
        <v>2.35E-2</v>
      </c>
      <c r="E18" s="53">
        <f t="shared" si="16"/>
        <v>0.30038131519889461</v>
      </c>
      <c r="F18" s="45"/>
      <c r="G18" s="138" t="s">
        <v>354</v>
      </c>
      <c r="H18" s="168">
        <f>'Data-Volatility'!D7944</f>
        <v>18.021874999999994</v>
      </c>
      <c r="I18" s="169">
        <f>I17</f>
        <v>19.123898762601424</v>
      </c>
      <c r="J18" s="139">
        <f>AVERAGE(H18:H21)</f>
        <v>23.182566764888335</v>
      </c>
      <c r="K18" s="197">
        <f>'Data-Interest Rates'!L21739</f>
        <v>6.8152173913043387E-4</v>
      </c>
      <c r="L18" s="148">
        <f>AVERAGE('Data-Interest Rates'!H21371:H21463)/100</f>
        <v>5.5989247311827974E-3</v>
      </c>
      <c r="M18" s="146">
        <f>AVERAGE(L18:$L$83)</f>
        <v>1.4614028673768882E-2</v>
      </c>
      <c r="N18" s="148">
        <f>'Data-Interest Rates'!D14869</f>
        <v>1.5930769230769231E-2</v>
      </c>
      <c r="O18" s="148">
        <f t="shared" si="11"/>
        <v>1.1087367560754657E-2</v>
      </c>
      <c r="P18" s="152">
        <f>'Data-Equity Market'!F3925</f>
        <v>8.5489070799467992E-2</v>
      </c>
      <c r="R18" s="180">
        <f t="shared" si="15"/>
        <v>8.5495292650087332E-2</v>
      </c>
      <c r="S18" s="189">
        <f>AVERAGE(R18:$R$135)</f>
        <v>6.7794405384469292E-2</v>
      </c>
      <c r="T18" s="154">
        <f t="shared" si="13"/>
        <v>9.6582660210841983E-2</v>
      </c>
    </row>
    <row r="19" spans="2:21" s="40" customFormat="1" ht="14.25" customHeight="1">
      <c r="B19" s="54">
        <v>2012</v>
      </c>
      <c r="C19" s="51">
        <v>0.1600348992262155</v>
      </c>
      <c r="D19" s="51">
        <v>1.8000000000000002E-2</v>
      </c>
      <c r="E19" s="53">
        <f t="shared" si="16"/>
        <v>0.14203489922621548</v>
      </c>
      <c r="F19" s="45"/>
      <c r="G19" s="138" t="s">
        <v>353</v>
      </c>
      <c r="H19" s="168">
        <f>'Data-Volatility'!D7881</f>
        <v>23.195161290322584</v>
      </c>
      <c r="I19" s="169">
        <f t="shared" ref="I19:I82" si="17">I18</f>
        <v>19.123898762601424</v>
      </c>
      <c r="J19" s="139">
        <f t="shared" si="14"/>
        <v>27.374910514888334</v>
      </c>
      <c r="K19" s="197">
        <f>'Data-Interest Rates'!L21648</f>
        <v>7.703296703296717E-4</v>
      </c>
      <c r="L19" s="148">
        <f>AVERAGE('Data-Interest Rates'!H21372:H21464)/100</f>
        <v>5.6010752688172051E-3</v>
      </c>
      <c r="M19" s="146">
        <f>AVERAGE(L19:$L$83)</f>
        <v>1.4752722580577898E-2</v>
      </c>
      <c r="N19" s="148">
        <f>'Data-Interest Rates'!D14805</f>
        <v>1.3293548387096772E-2</v>
      </c>
      <c r="O19" s="148">
        <f t="shared" si="11"/>
        <v>9.6814609673480621E-3</v>
      </c>
      <c r="P19" s="152">
        <f>'Data-Equity Market'!F3862</f>
        <v>6.1748728952811582E-2</v>
      </c>
      <c r="R19" s="180">
        <f>$E$75*J19/100</f>
        <v>0.10095629226376585</v>
      </c>
      <c r="S19" s="179">
        <f>AVERAGE(R19:$R$135)</f>
        <v>6.7643115749720414E-2</v>
      </c>
      <c r="T19" s="154">
        <f t="shared" si="13"/>
        <v>0.11063775323111391</v>
      </c>
    </row>
    <row r="20" spans="2:21" s="31" customFormat="1" ht="14.25" customHeight="1">
      <c r="B20" s="54">
        <v>2011</v>
      </c>
      <c r="C20" s="51">
        <v>2.1117563864202049E-2</v>
      </c>
      <c r="D20" s="51">
        <v>2.7799999999999998E-2</v>
      </c>
      <c r="E20" s="53">
        <f t="shared" si="16"/>
        <v>-6.6824361357979492E-3</v>
      </c>
      <c r="F20" s="45"/>
      <c r="G20" s="138" t="s">
        <v>352</v>
      </c>
      <c r="H20" s="168">
        <f>'Data-Volatility'!D7820</f>
        <v>25.633230769230774</v>
      </c>
      <c r="I20" s="169">
        <f t="shared" si="17"/>
        <v>19.123898762601424</v>
      </c>
      <c r="J20" s="139">
        <f>AVERAGE(H20:H23)</f>
        <v>29.313024954212448</v>
      </c>
      <c r="K20" s="197">
        <f>'Data-Interest Rates'!L21558</f>
        <v>8.8817204301075208E-4</v>
      </c>
      <c r="L20" s="148">
        <f>AVERAGE('Data-Interest Rates'!H21373:H21465)/100</f>
        <v>5.6021505376344103E-3</v>
      </c>
      <c r="M20" s="146">
        <f>AVERAGE(L20:$L$83)</f>
        <v>1.489571706982416E-2</v>
      </c>
      <c r="N20" s="148">
        <f>'Data-Interest Rates'!D14744</f>
        <v>8.6174603174603188E-3</v>
      </c>
      <c r="O20" s="148">
        <f>AVERAGE(N20:N23)</f>
        <v>9.7925976800976797E-3</v>
      </c>
      <c r="P20" s="152">
        <f>'Data-Equity Market'!F3801</f>
        <v>0.12148296749594945</v>
      </c>
      <c r="R20" s="180">
        <f>$E$74*J20/100</f>
        <v>0.10287720082355073</v>
      </c>
      <c r="S20" s="179">
        <f>AVERAGE(R20:$R$135)</f>
        <v>6.7355933193564838E-2</v>
      </c>
      <c r="T20" s="154">
        <f t="shared" ref="T20:T51" si="18">O20+(1*R20)</f>
        <v>0.11266979850364842</v>
      </c>
    </row>
    <row r="21" spans="2:21" s="31" customFormat="1" ht="14.25" customHeight="1">
      <c r="B21" s="54">
        <v>2010</v>
      </c>
      <c r="C21" s="51">
        <v>0.15063364504652954</v>
      </c>
      <c r="D21" s="51">
        <v>3.2199999999999999E-2</v>
      </c>
      <c r="E21" s="53">
        <f t="shared" si="16"/>
        <v>0.11843364504652953</v>
      </c>
      <c r="F21" s="45"/>
      <c r="G21" s="138" t="s">
        <v>333</v>
      </c>
      <c r="H21" s="139">
        <f>'Data-Volatility'!D7756</f>
        <v>25.879999999999988</v>
      </c>
      <c r="I21" s="140">
        <f t="shared" si="17"/>
        <v>19.123898762601424</v>
      </c>
      <c r="J21" s="139">
        <f>AVERAGE(H21:H24)</f>
        <v>26.40983264652014</v>
      </c>
      <c r="K21" s="146">
        <f>'Data-Interest Rates'!L21466</f>
        <v>9.2473118279569821E-4</v>
      </c>
      <c r="L21" s="148">
        <f>AVERAGE('Data-Interest Rates'!H21374:H21466)/100</f>
        <v>5.6064516129032283E-3</v>
      </c>
      <c r="M21" s="146">
        <f>AVERAGE(L21:$L$83)</f>
        <v>1.5043233998906535E-2</v>
      </c>
      <c r="N21" s="148">
        <f>'Data-Interest Rates'!D14682</f>
        <v>6.5076923076923063E-3</v>
      </c>
      <c r="O21" s="148">
        <f>AVERAGE(N21:N24)</f>
        <v>1.2113629426129424E-2</v>
      </c>
      <c r="P21" s="152">
        <f>'Data-Equity Market'!F3737</f>
        <v>8.9293052063473155E-2</v>
      </c>
      <c r="Q21" s="129"/>
      <c r="R21" s="180">
        <f>$E$74*J21/100</f>
        <v>9.2688136455940026E-2</v>
      </c>
      <c r="S21" s="179">
        <f>AVERAGE(R21:$R$135)</f>
        <v>6.7047052605478011E-2</v>
      </c>
      <c r="T21" s="154">
        <f t="shared" si="18"/>
        <v>0.10480176588206945</v>
      </c>
    </row>
    <row r="22" spans="2:21" ht="14.25" customHeight="1">
      <c r="B22" s="54">
        <v>2009</v>
      </c>
      <c r="C22" s="51">
        <v>0.26464532105141436</v>
      </c>
      <c r="D22" s="51">
        <v>3.2599999999999997E-2</v>
      </c>
      <c r="E22" s="53">
        <f t="shared" si="16"/>
        <v>0.23204532105141437</v>
      </c>
      <c r="F22" s="45"/>
      <c r="G22" s="138" t="s">
        <v>329</v>
      </c>
      <c r="H22" s="139">
        <f>'Data-Volatility'!D7692</f>
        <v>34.791249999999991</v>
      </c>
      <c r="I22" s="123">
        <f t="shared" si="17"/>
        <v>19.123898762601424</v>
      </c>
      <c r="J22" s="139">
        <f t="shared" ref="J22:J28" si="19">AVERAGE(H22:H25)</f>
        <v>23.926486492673988</v>
      </c>
      <c r="K22" s="171">
        <f>'Data-Interest Rates'!L21374</f>
        <v>5.9021739130434741E-4</v>
      </c>
      <c r="L22" s="148">
        <f>+N22-K22</f>
        <v>9.7169254658385062E-3</v>
      </c>
      <c r="M22" s="146">
        <f>AVERAGE(L22:$L$83)</f>
        <v>1.5195440166422719E-2</v>
      </c>
      <c r="N22" s="148">
        <f>'Data-Interest Rates'!D14618</f>
        <v>1.0307142857142853E-2</v>
      </c>
      <c r="O22" s="148">
        <f>AVERAGE(N22:N25)</f>
        <v>1.4989398656898658E-2</v>
      </c>
      <c r="P22" s="152">
        <f>'Data-Equity Market'!F3673</f>
        <v>0.2054334623851819</v>
      </c>
      <c r="R22" s="180">
        <f>$E$74*J22/100</f>
        <v>8.3972567135384146E-2</v>
      </c>
      <c r="S22" s="179">
        <f>AVERAGE(R22:$R$135)</f>
        <v>6.6822130817316069E-2</v>
      </c>
      <c r="T22" s="154">
        <f t="shared" si="18"/>
        <v>9.8961965792282808E-2</v>
      </c>
    </row>
    <row r="23" spans="2:21" s="31" customFormat="1" ht="14.25" customHeight="1">
      <c r="B23" s="54">
        <v>2008</v>
      </c>
      <c r="C23" s="51">
        <v>-0.36997838899122026</v>
      </c>
      <c r="D23" s="51">
        <v>3.6600000000000001E-2</v>
      </c>
      <c r="E23" s="53">
        <f t="shared" si="16"/>
        <v>-0.40657838899122029</v>
      </c>
      <c r="F23" s="45"/>
      <c r="G23" s="138" t="s">
        <v>328</v>
      </c>
      <c r="H23" s="168">
        <f>'Data-Volatility'!D7629</f>
        <v>30.947619047619046</v>
      </c>
      <c r="I23" s="169">
        <f t="shared" si="17"/>
        <v>19.123898762601424</v>
      </c>
      <c r="J23" s="139">
        <f t="shared" si="19"/>
        <v>19.018673992673996</v>
      </c>
      <c r="K23" s="171">
        <f>'Data-Interest Rates'!L21283</f>
        <v>1.2581521739130432E-2</v>
      </c>
      <c r="L23" s="148">
        <f t="shared" ref="L23:L24" si="20">+N23-K23</f>
        <v>1.1565734989648063E-3</v>
      </c>
      <c r="M23" s="146">
        <f>AVERAGE(L23:$L$83)</f>
        <v>1.5285251882825739E-2</v>
      </c>
      <c r="N23" s="148">
        <f>'Data-Interest Rates'!D14555</f>
        <v>1.3738095238095238E-2</v>
      </c>
      <c r="O23" s="148">
        <f t="shared" ref="O23:O28" si="21">AVERAGE(N23:N26)</f>
        <v>1.8262612942612944E-2</v>
      </c>
      <c r="P23" s="152">
        <f>'Data-Equity Market'!F3610</f>
        <v>-0.19598020620821932</v>
      </c>
      <c r="R23" s="180">
        <f>$E$74*J23/100</f>
        <v>6.6748073486042295E-2</v>
      </c>
      <c r="S23" s="178">
        <f>AVERAGE(R23:$R$135)</f>
        <v>6.667035704458979E-2</v>
      </c>
      <c r="T23" s="154">
        <f t="shared" si="18"/>
        <v>8.5010686428655238E-2</v>
      </c>
    </row>
    <row r="24" spans="2:21">
      <c r="B24" s="54">
        <v>2007</v>
      </c>
      <c r="C24" s="51">
        <v>5.493962610589409E-2</v>
      </c>
      <c r="D24" s="51">
        <v>4.6300000000000001E-2</v>
      </c>
      <c r="E24" s="53">
        <f t="shared" si="16"/>
        <v>8.6396261058940896E-3</v>
      </c>
      <c r="F24" s="45"/>
      <c r="G24" s="138" t="s">
        <v>327</v>
      </c>
      <c r="H24" s="168">
        <f>'Data-Volatility'!D7567</f>
        <v>14.020461538461536</v>
      </c>
      <c r="I24" s="169">
        <f t="shared" si="17"/>
        <v>19.123898762601424</v>
      </c>
      <c r="J24" s="139">
        <f t="shared" si="19"/>
        <v>15.399269230769232</v>
      </c>
      <c r="K24" s="171">
        <f>'Data-Interest Rates'!L21192</f>
        <v>1.6483870967741943E-2</v>
      </c>
      <c r="L24" s="148">
        <f t="shared" si="20"/>
        <v>1.4177163338453605E-3</v>
      </c>
      <c r="M24" s="146">
        <f>AVERAGE(L24:$L$83)</f>
        <v>1.5520729855890088E-2</v>
      </c>
      <c r="N24" s="148">
        <f>'Data-Interest Rates'!D14493</f>
        <v>1.7901587301587304E-2</v>
      </c>
      <c r="O24" s="148">
        <f t="shared" si="21"/>
        <v>2.1461960100831071E-2</v>
      </c>
      <c r="P24" s="152">
        <f>'Data-Equity Market'!F3548</f>
        <v>9.0700147621987748E-2</v>
      </c>
      <c r="R24" s="180">
        <f>$E$73*J24/100</f>
        <v>5.1748523213995493E-2</v>
      </c>
      <c r="S24" s="179">
        <f>AVERAGE(R24:$R$135)</f>
        <v>6.6669663147791117E-2</v>
      </c>
      <c r="T24" s="154">
        <f t="shared" si="18"/>
        <v>7.321048331482656E-2</v>
      </c>
    </row>
    <row r="25" spans="2:21">
      <c r="B25" s="54">
        <v>2006</v>
      </c>
      <c r="C25" s="51">
        <v>0.15794243570111566</v>
      </c>
      <c r="D25" s="51">
        <v>4.8000000000000001E-2</v>
      </c>
      <c r="E25" s="53">
        <f t="shared" si="16"/>
        <v>0.10994243570111566</v>
      </c>
      <c r="F25" s="45"/>
      <c r="G25" s="138" t="s">
        <v>318</v>
      </c>
      <c r="H25" s="139">
        <f>'Data-Volatility'!D7503</f>
        <v>15.946615384615388</v>
      </c>
      <c r="I25" s="140">
        <f t="shared" si="17"/>
        <v>19.123898762601424</v>
      </c>
      <c r="J25" s="139">
        <f t="shared" si="19"/>
        <v>17.157566544566549</v>
      </c>
      <c r="K25" s="146">
        <f>'Data-Interest Rates'!L21100</f>
        <v>2.1916129032258071E-2</v>
      </c>
      <c r="L25" s="148">
        <f>+N25-K25</f>
        <v>-3.9053598014888412E-3</v>
      </c>
      <c r="M25" s="146">
        <f>AVERAGE(L25:$L$83)</f>
        <v>1.5759763983382372E-2</v>
      </c>
      <c r="N25" s="148">
        <f>'Data-Interest Rates'!D14431</f>
        <v>1.801076923076923E-2</v>
      </c>
      <c r="O25" s="148">
        <f t="shared" si="21"/>
        <v>2.4589789081885857E-2</v>
      </c>
      <c r="P25" s="152">
        <f>'Data-Equity Market'!F3484</f>
        <v>1.698303220073627E-2</v>
      </c>
      <c r="R25" s="180">
        <f>$E$73*J25/100</f>
        <v>5.7657199008710552E-2</v>
      </c>
      <c r="S25" s="130">
        <f>AVERAGE(R25:$R$135)</f>
        <v>6.6804087831879369E-2</v>
      </c>
      <c r="T25" s="154">
        <f t="shared" si="18"/>
        <v>8.2246988090596412E-2</v>
      </c>
    </row>
    <row r="26" spans="2:21">
      <c r="B26" s="54">
        <v>2005</v>
      </c>
      <c r="C26" s="51">
        <v>4.9119556688679511E-2</v>
      </c>
      <c r="D26" s="51">
        <v>4.2900000000000001E-2</v>
      </c>
      <c r="E26" s="53">
        <f t="shared" si="16"/>
        <v>6.2195566886795103E-3</v>
      </c>
      <c r="F26" s="45"/>
      <c r="G26" s="138" t="s">
        <v>311</v>
      </c>
      <c r="H26" s="139">
        <f>'Data-Volatility'!D7439</f>
        <v>15.160000000000004</v>
      </c>
      <c r="I26" s="140">
        <f t="shared" si="17"/>
        <v>19.123898762601424</v>
      </c>
      <c r="J26" s="139">
        <f t="shared" si="19"/>
        <v>16.385119047619046</v>
      </c>
      <c r="K26" s="146">
        <f>+'Data-Interest Rates'!L21008</f>
        <v>2.3977173913043479E-2</v>
      </c>
      <c r="L26" s="149">
        <f>+N26-K26</f>
        <v>-5.7717391304347443E-4</v>
      </c>
      <c r="M26" s="146">
        <f>AVERAGE(L26:$L$83)</f>
        <v>1.6098817841742219E-2</v>
      </c>
      <c r="N26" s="148">
        <f>'Data-Interest Rates'!D14367</f>
        <v>2.3400000000000004E-2</v>
      </c>
      <c r="O26" s="148">
        <f t="shared" si="21"/>
        <v>2.7393737399193551E-2</v>
      </c>
      <c r="P26" s="152">
        <f>+'Data-Equity Market'!F3420</f>
        <v>4.3038524413624657E-2</v>
      </c>
      <c r="Q26" s="45"/>
      <c r="R26" s="153">
        <f>$E$73*J26/100</f>
        <v>5.5061425363328038E-2</v>
      </c>
      <c r="S26" s="130">
        <f>AVERAGE(R26:$R$135)</f>
        <v>6.6887241366635444E-2</v>
      </c>
      <c r="T26" s="154">
        <f t="shared" si="18"/>
        <v>8.2455162762521586E-2</v>
      </c>
    </row>
    <row r="27" spans="2:21">
      <c r="B27" s="54">
        <v>2004</v>
      </c>
      <c r="C27" s="51">
        <v>0.10882047938955197</v>
      </c>
      <c r="D27" s="51">
        <v>4.2699999999999995E-2</v>
      </c>
      <c r="E27" s="53">
        <f t="shared" si="16"/>
        <v>6.6120479389551984E-2</v>
      </c>
      <c r="F27" s="45"/>
      <c r="G27" s="138" t="s">
        <v>309</v>
      </c>
      <c r="H27" s="139">
        <f>'Data-Volatility'!D7376</f>
        <v>16.47</v>
      </c>
      <c r="I27" s="140">
        <f t="shared" si="17"/>
        <v>19.123898762601424</v>
      </c>
      <c r="J27" s="139">
        <f t="shared" si="19"/>
        <v>16.429494047619045</v>
      </c>
      <c r="K27" s="146">
        <f>+'Data-Interest Rates'!L20917</f>
        <v>2.401758241758245E-2</v>
      </c>
      <c r="L27" s="149">
        <f t="shared" ref="L27:L28" si="22">+N27-K27</f>
        <v>2.5179014533852941E-3</v>
      </c>
      <c r="M27" s="147">
        <f>AVERAGE(L27:L83)</f>
        <v>1.6391379100598111E-2</v>
      </c>
      <c r="N27" s="148">
        <f>'Data-Interest Rates'!D14304</f>
        <v>2.6535483870967744E-2</v>
      </c>
      <c r="O27" s="148">
        <f t="shared" si="21"/>
        <v>2.8838352783808936E-2</v>
      </c>
      <c r="P27" s="152">
        <f>+'Data-Equity Market'!F3357</f>
        <v>0.13647872686197626</v>
      </c>
      <c r="Q27" s="45"/>
      <c r="R27" s="153">
        <f>$E$73*J27/100</f>
        <v>5.5210545473068875E-2</v>
      </c>
      <c r="S27" s="130">
        <f>AVERAGE(R27:$R$135)</f>
        <v>6.6995735091436429E-2</v>
      </c>
      <c r="T27" s="154">
        <f t="shared" si="18"/>
        <v>8.4048898256877808E-2</v>
      </c>
    </row>
    <row r="28" spans="2:21">
      <c r="B28" s="54">
        <v>2003</v>
      </c>
      <c r="C28" s="51">
        <v>0.28684576934543649</v>
      </c>
      <c r="D28" s="51">
        <v>4.0099999999999997E-2</v>
      </c>
      <c r="E28" s="53">
        <f t="shared" si="16"/>
        <v>0.24674576934543649</v>
      </c>
      <c r="F28" s="45"/>
      <c r="G28" s="50" t="s">
        <v>306</v>
      </c>
      <c r="H28" s="123">
        <f>'Data-Volatility'!D7315</f>
        <v>21.053650793650796</v>
      </c>
      <c r="I28" s="140">
        <f t="shared" si="17"/>
        <v>19.123898762601424</v>
      </c>
      <c r="J28" s="123">
        <f t="shared" si="19"/>
        <v>16.650682572209213</v>
      </c>
      <c r="K28" s="124">
        <f>+'Data-Interest Rates'!L20827</f>
        <v>2.2196774193548385E-2</v>
      </c>
      <c r="L28" s="87">
        <f t="shared" si="22"/>
        <v>8.2161290322580634E-3</v>
      </c>
      <c r="M28" s="147">
        <f>+M27</f>
        <v>1.6391379100598111E-2</v>
      </c>
      <c r="N28" s="124">
        <f>'Data-Interest Rates'!D14243</f>
        <v>3.0412903225806448E-2</v>
      </c>
      <c r="O28" s="124">
        <f t="shared" si="21"/>
        <v>2.9086336654776678E-2</v>
      </c>
      <c r="P28" s="125">
        <f>+'Data-Equity Market'!F3296</f>
        <v>-0.13519750425962362</v>
      </c>
      <c r="Q28" s="45"/>
      <c r="R28" s="126">
        <f>$E$72*J28/100</f>
        <v>5.1902721022397076E-2</v>
      </c>
      <c r="S28" s="130">
        <f>AVERAGE(R28:$R$135)</f>
        <v>6.7104857217532426E-2</v>
      </c>
      <c r="T28" s="89">
        <f t="shared" si="18"/>
        <v>8.0989057677173751E-2</v>
      </c>
    </row>
    <row r="29" spans="2:21">
      <c r="B29" s="54">
        <v>2002</v>
      </c>
      <c r="C29" s="51">
        <v>-0.22100533731444327</v>
      </c>
      <c r="D29" s="51">
        <v>4.6100000000000002E-2</v>
      </c>
      <c r="E29" s="53">
        <f t="shared" si="16"/>
        <v>-0.2671053373144433</v>
      </c>
      <c r="F29" s="45"/>
      <c r="G29" s="50" t="s">
        <v>169</v>
      </c>
      <c r="H29" s="55">
        <f>+'Data-Volatility'!D7252</f>
        <v>12.856825396825391</v>
      </c>
      <c r="I29" s="55">
        <f t="shared" si="17"/>
        <v>19.123898762601424</v>
      </c>
      <c r="J29" s="55">
        <f t="shared" ref="J29:J36" si="23">AVERAGE(H29:H32)</f>
        <v>13.964254000780638</v>
      </c>
      <c r="K29" s="86">
        <f>+'Data-Interest Rates'!L20735</f>
        <v>1.9260215053763411E-2</v>
      </c>
      <c r="L29" s="87">
        <f>+N29-K29</f>
        <v>9.9663474462365967E-3</v>
      </c>
      <c r="M29" s="110">
        <f>+M28</f>
        <v>1.6391379100598111E-2</v>
      </c>
      <c r="N29" s="87">
        <f>'Data-Interest Rates'!D14182</f>
        <v>2.9226562500000008E-2</v>
      </c>
      <c r="O29" s="87">
        <f t="shared" ref="O29:O34" si="24">AVERAGE(N29:N32)</f>
        <v>2.7410094975309194E-2</v>
      </c>
      <c r="P29" s="56">
        <f>+'Data-Equity Market'!F3233</f>
        <v>7.7107663670869853E-2</v>
      </c>
      <c r="Q29" s="45"/>
      <c r="R29" s="57">
        <f>$E$72*J29/100</f>
        <v>4.3528712804729516E-2</v>
      </c>
      <c r="S29" s="88">
        <f>AVERAGE(R29:$R$135)</f>
        <v>6.7246933256739291E-2</v>
      </c>
      <c r="T29" s="89">
        <f t="shared" si="18"/>
        <v>7.0938807780038707E-2</v>
      </c>
    </row>
    <row r="30" spans="2:21">
      <c r="B30" s="54">
        <v>2001</v>
      </c>
      <c r="C30" s="51">
        <v>-0.1188582562528403</v>
      </c>
      <c r="D30" s="51">
        <v>5.0199999999999995E-2</v>
      </c>
      <c r="E30" s="53">
        <f t="shared" si="16"/>
        <v>-0.16905825625284029</v>
      </c>
      <c r="F30" s="45"/>
      <c r="G30" s="50" t="s">
        <v>170</v>
      </c>
      <c r="H30" s="55">
        <f>+'Data-Volatility'!D7189</f>
        <v>15.337499999999999</v>
      </c>
      <c r="I30" s="55">
        <f t="shared" si="17"/>
        <v>19.123898762601424</v>
      </c>
      <c r="J30" s="55">
        <f t="shared" si="23"/>
        <v>13.486119080145718</v>
      </c>
      <c r="K30" s="86">
        <f>+'Data-Interest Rates'!L20643</f>
        <v>1.7361956521739139E-2</v>
      </c>
      <c r="L30" s="87">
        <f t="shared" ref="L30:L60" si="25">+N30-K30</f>
        <v>1.1816505016722406E-2</v>
      </c>
      <c r="M30" s="87">
        <f>+M29</f>
        <v>1.6391379100598111E-2</v>
      </c>
      <c r="N30" s="87">
        <f>'Data-Interest Rates'!D14119</f>
        <v>2.9178461538461545E-2</v>
      </c>
      <c r="O30" s="87">
        <f t="shared" si="24"/>
        <v>2.5709704350309191E-2</v>
      </c>
      <c r="P30" s="56">
        <f>+'Data-Equity Market'!F3170</f>
        <v>3.4338580257056162E-2</v>
      </c>
      <c r="Q30" s="45"/>
      <c r="R30" s="57">
        <f>$E$72*J30/100</f>
        <v>4.2038293220477752E-2</v>
      </c>
      <c r="S30" s="88">
        <f>+S29</f>
        <v>6.7246933256739291E-2</v>
      </c>
      <c r="T30" s="89">
        <f t="shared" si="18"/>
        <v>6.774799757078695E-2</v>
      </c>
    </row>
    <row r="31" spans="2:21">
      <c r="B31" s="54">
        <v>2000</v>
      </c>
      <c r="C31" s="51">
        <v>-9.1043785968246804E-2</v>
      </c>
      <c r="D31" s="51">
        <v>6.0299999999999999E-2</v>
      </c>
      <c r="E31" s="53">
        <f t="shared" si="16"/>
        <v>-0.1513437859682468</v>
      </c>
      <c r="F31" s="45"/>
      <c r="G31" s="50" t="s">
        <v>171</v>
      </c>
      <c r="H31" s="55">
        <f>+'Data-Volatility'!D7125</f>
        <v>17.354754098360658</v>
      </c>
      <c r="I31" s="55">
        <f t="shared" si="17"/>
        <v>19.123898762601424</v>
      </c>
      <c r="J31" s="55">
        <f t="shared" si="23"/>
        <v>12.508331381733019</v>
      </c>
      <c r="K31" s="86">
        <f>+'Data-Interest Rates'!L20552</f>
        <v>1.4457142857142873E-2</v>
      </c>
      <c r="L31" s="87">
        <f t="shared" si="25"/>
        <v>1.3070276497695835E-2</v>
      </c>
      <c r="M31" s="87">
        <f>+M30</f>
        <v>1.6391379100598111E-2</v>
      </c>
      <c r="N31" s="87">
        <f>'Data-Interest Rates'!D14055</f>
        <v>2.7527419354838708E-2</v>
      </c>
      <c r="O31" s="87">
        <f t="shared" si="24"/>
        <v>2.4072901465693807E-2</v>
      </c>
      <c r="P31" s="56">
        <f>+'Data-Equity Market'!F3106</f>
        <v>-7.590988267252019E-3</v>
      </c>
      <c r="R31" s="57">
        <f>$E$72*J31/100</f>
        <v>3.8990379604338668E-2</v>
      </c>
      <c r="S31" s="88">
        <f t="shared" ref="S31:S94" si="26">+S30</f>
        <v>6.7246933256739291E-2</v>
      </c>
      <c r="T31" s="89">
        <f t="shared" si="18"/>
        <v>6.3063281070032479E-2</v>
      </c>
    </row>
    <row r="32" spans="2:21">
      <c r="B32" s="54">
        <v>1999</v>
      </c>
      <c r="C32" s="51">
        <v>0.21041541168115563</v>
      </c>
      <c r="D32" s="51">
        <v>5.6500000000000002E-2</v>
      </c>
      <c r="E32" s="53">
        <f t="shared" si="16"/>
        <v>0.15391541168115563</v>
      </c>
      <c r="F32" s="45"/>
      <c r="G32" s="50" t="s">
        <v>172</v>
      </c>
      <c r="H32" s="55">
        <f>+'Data-Volatility'!D7064</f>
        <v>10.307936507936502</v>
      </c>
      <c r="I32" s="55">
        <f t="shared" si="17"/>
        <v>19.123898762601424</v>
      </c>
      <c r="J32" s="55">
        <f t="shared" si="23"/>
        <v>11.092626728110595</v>
      </c>
      <c r="K32" s="86">
        <f>+'Data-Interest Rates'!L20462</f>
        <v>1.2031182795698909E-2</v>
      </c>
      <c r="L32" s="87">
        <f t="shared" si="25"/>
        <v>1.1676753712237599E-2</v>
      </c>
      <c r="M32" s="87">
        <f t="shared" ref="M32:M82" si="27">+M31</f>
        <v>1.6391379100598111E-2</v>
      </c>
      <c r="N32" s="87">
        <f>'Data-Interest Rates'!D13994</f>
        <v>2.3707936507936508E-2</v>
      </c>
      <c r="O32" s="87">
        <f t="shared" si="24"/>
        <v>2.3307713293650792E-2</v>
      </c>
      <c r="P32" s="56">
        <f>+'Data-Equity Market'!F3045</f>
        <v>6.6446807161255173E-2</v>
      </c>
      <c r="R32" s="57">
        <f t="shared" ref="R32:R63" si="28">$E$71*J32/100</f>
        <v>3.893076164439066E-2</v>
      </c>
      <c r="S32" s="88">
        <f t="shared" si="26"/>
        <v>6.7246933256739291E-2</v>
      </c>
      <c r="T32" s="89">
        <f t="shared" si="18"/>
        <v>6.2238474938041452E-2</v>
      </c>
    </row>
    <row r="33" spans="2:20">
      <c r="B33" s="54">
        <v>1998</v>
      </c>
      <c r="C33" s="51">
        <v>0.285786109094325</v>
      </c>
      <c r="D33" s="51">
        <v>5.2600000000000001E-2</v>
      </c>
      <c r="E33" s="53">
        <f t="shared" si="16"/>
        <v>0.23318610909432499</v>
      </c>
      <c r="F33" s="45"/>
      <c r="G33" s="50" t="s">
        <v>173</v>
      </c>
      <c r="H33" s="55">
        <f>+'Data-Volatility'!D7001</f>
        <v>10.944285714285712</v>
      </c>
      <c r="I33" s="55">
        <f t="shared" si="17"/>
        <v>19.123898762601424</v>
      </c>
      <c r="J33" s="55">
        <f t="shared" si="23"/>
        <v>12.040126728110598</v>
      </c>
      <c r="K33" s="86">
        <f>+'Data-Interest Rates'!L20370</f>
        <v>1.1526881720430085E-2</v>
      </c>
      <c r="L33" s="87">
        <f t="shared" si="25"/>
        <v>1.0898118279569916E-2</v>
      </c>
      <c r="M33" s="87">
        <f t="shared" si="27"/>
        <v>1.6391379100598111E-2</v>
      </c>
      <c r="N33" s="87">
        <f>'Data-Interest Rates'!D13932</f>
        <v>2.2425E-2</v>
      </c>
      <c r="O33" s="87">
        <f>AVERAGE(N33:N36)</f>
        <v>2.2705729166666664E-2</v>
      </c>
      <c r="P33" s="56">
        <f>+'Data-Equity Market'!F2982</f>
        <v>4.4804162142289217E-2</v>
      </c>
      <c r="R33" s="57">
        <f t="shared" si="28"/>
        <v>4.2256114382041396E-2</v>
      </c>
      <c r="S33" s="88">
        <f t="shared" si="26"/>
        <v>6.7246933256739291E-2</v>
      </c>
      <c r="T33" s="89">
        <f t="shared" si="18"/>
        <v>6.4961843548708056E-2</v>
      </c>
    </row>
    <row r="34" spans="2:20">
      <c r="B34" s="54">
        <v>1997</v>
      </c>
      <c r="C34" s="51">
        <v>0.33363281743346551</v>
      </c>
      <c r="D34" s="51">
        <v>6.3500000000000001E-2</v>
      </c>
      <c r="E34" s="53">
        <f t="shared" si="16"/>
        <v>0.27013281743346551</v>
      </c>
      <c r="F34" s="45"/>
      <c r="G34" s="50" t="s">
        <v>174</v>
      </c>
      <c r="H34" s="55">
        <f>+'Data-Volatility'!D6938</f>
        <v>11.426349206349204</v>
      </c>
      <c r="I34" s="55">
        <f t="shared" si="17"/>
        <v>19.123898762601424</v>
      </c>
      <c r="J34" s="55">
        <f t="shared" si="23"/>
        <v>12.61253186203917</v>
      </c>
      <c r="K34" s="86">
        <f>+'Data-Interest Rates'!L20278</f>
        <v>9.459782608695632E-3</v>
      </c>
      <c r="L34" s="87">
        <f t="shared" si="25"/>
        <v>1.317146739130437E-2</v>
      </c>
      <c r="M34" s="87">
        <f t="shared" si="27"/>
        <v>1.6391379100598111E-2</v>
      </c>
      <c r="N34" s="87">
        <f>'Data-Interest Rates'!D13869</f>
        <v>2.2631250000000002E-2</v>
      </c>
      <c r="O34" s="87">
        <f t="shared" si="24"/>
        <v>2.1007556089743584E-2</v>
      </c>
      <c r="P34" s="56">
        <f>+'Data-Equity Market'!F2919</f>
        <v>3.0882220082367295E-2</v>
      </c>
      <c r="R34" s="57">
        <f t="shared" si="28"/>
        <v>4.4265031510436856E-2</v>
      </c>
      <c r="S34" s="88">
        <f t="shared" si="26"/>
        <v>6.7246933256739291E-2</v>
      </c>
      <c r="T34" s="89">
        <f t="shared" si="18"/>
        <v>6.527258760018044E-2</v>
      </c>
    </row>
    <row r="35" spans="2:20">
      <c r="B35" s="54">
        <v>1996</v>
      </c>
      <c r="C35" s="51">
        <v>0.22960272308791696</v>
      </c>
      <c r="D35" s="51">
        <v>6.4399999999999999E-2</v>
      </c>
      <c r="E35" s="53">
        <f t="shared" si="16"/>
        <v>0.16520272308791695</v>
      </c>
      <c r="F35" s="45"/>
      <c r="G35" s="50" t="s">
        <v>175</v>
      </c>
      <c r="H35" s="55">
        <f>+'Data-Volatility'!D6875</f>
        <v>11.691935483870967</v>
      </c>
      <c r="I35" s="55">
        <f t="shared" si="17"/>
        <v>19.123898762601424</v>
      </c>
      <c r="J35" s="55">
        <f t="shared" si="23"/>
        <v>13.67492893545187</v>
      </c>
      <c r="K35" s="86">
        <f>+'Data-Interest Rates'!L20187</f>
        <v>6.9725274725274573E-3</v>
      </c>
      <c r="L35" s="87">
        <f t="shared" si="25"/>
        <v>1.74941391941392E-2</v>
      </c>
      <c r="M35" s="87">
        <f t="shared" si="27"/>
        <v>1.6391379100598111E-2</v>
      </c>
      <c r="N35" s="87">
        <f>'Data-Interest Rates'!D13806</f>
        <v>2.4466666666666657E-2</v>
      </c>
      <c r="O35" s="87">
        <f>AVERAGE(N35:N38)</f>
        <v>1.9726282051282046E-2</v>
      </c>
      <c r="P35" s="56">
        <f>+'Data-Equity Market'!F2856</f>
        <v>6.0661515521214682E-2</v>
      </c>
      <c r="R35" s="57">
        <f t="shared" si="28"/>
        <v>4.799362783396724E-2</v>
      </c>
      <c r="S35" s="88">
        <f t="shared" si="26"/>
        <v>6.7246933256739291E-2</v>
      </c>
      <c r="T35" s="89">
        <f t="shared" si="18"/>
        <v>6.7719909885249285E-2</v>
      </c>
    </row>
    <row r="36" spans="2:20">
      <c r="B36" s="54">
        <v>1995</v>
      </c>
      <c r="C36" s="51">
        <v>0.37577752494767291</v>
      </c>
      <c r="D36" s="51">
        <v>6.5700000000000008E-2</v>
      </c>
      <c r="E36" s="53">
        <f t="shared" si="16"/>
        <v>0.31007752494767293</v>
      </c>
      <c r="F36" s="45"/>
      <c r="G36" s="50" t="s">
        <v>176</v>
      </c>
      <c r="H36" s="55">
        <f>+'Data-Volatility'!D6813</f>
        <v>14.097936507936511</v>
      </c>
      <c r="I36" s="55">
        <f t="shared" si="17"/>
        <v>19.123898762601424</v>
      </c>
      <c r="J36" s="55">
        <f t="shared" si="23"/>
        <v>15.873502441533308</v>
      </c>
      <c r="K36" s="86">
        <f>+'Data-Interest Rates'!L20097</f>
        <v>4.4645161290322536E-3</v>
      </c>
      <c r="L36" s="87">
        <f t="shared" si="25"/>
        <v>1.6835483870967741E-2</v>
      </c>
      <c r="M36" s="87">
        <f t="shared" si="27"/>
        <v>1.6391379100598111E-2</v>
      </c>
      <c r="N36" s="87">
        <f>'Data-Interest Rates'!D13744</f>
        <v>2.1299999999999996E-2</v>
      </c>
      <c r="O36" s="87">
        <f>AVERAGE(N36:N39)</f>
        <v>1.8409615384615378E-2</v>
      </c>
      <c r="P36" s="56">
        <f>+'Data-Equity Market'!F2794</f>
        <v>3.824258807200076E-2</v>
      </c>
      <c r="R36" s="57">
        <f t="shared" si="28"/>
        <v>5.5709757044916319E-2</v>
      </c>
      <c r="S36" s="88">
        <f t="shared" si="26"/>
        <v>6.7246933256739291E-2</v>
      </c>
      <c r="T36" s="89">
        <f t="shared" si="18"/>
        <v>7.4119372429531705E-2</v>
      </c>
    </row>
    <row r="37" spans="2:20" ht="13.35" customHeight="1">
      <c r="B37" s="54">
        <v>1994</v>
      </c>
      <c r="C37" s="51">
        <v>1.3204810965114611E-2</v>
      </c>
      <c r="D37" s="51">
        <v>7.0900000000000005E-2</v>
      </c>
      <c r="E37" s="53">
        <f t="shared" si="16"/>
        <v>-5.7695189034885394E-2</v>
      </c>
      <c r="F37" s="45"/>
      <c r="G37" s="50" t="s">
        <v>177</v>
      </c>
      <c r="H37" s="55">
        <f>+'Data-Volatility'!D6750</f>
        <v>13.233906249999997</v>
      </c>
      <c r="I37" s="55">
        <f t="shared" si="17"/>
        <v>19.123898762601424</v>
      </c>
      <c r="J37" s="55">
        <f>AVERAGE(H37:H40)</f>
        <v>16.607338627049181</v>
      </c>
      <c r="K37" s="86">
        <f>+'Data-Interest Rates'!L20005</f>
        <v>3.9387096774193484E-3</v>
      </c>
      <c r="L37" s="87">
        <f t="shared" si="25"/>
        <v>1.169359801488834E-2</v>
      </c>
      <c r="M37" s="87">
        <f t="shared" si="27"/>
        <v>1.6391379100598111E-2</v>
      </c>
      <c r="N37" s="87">
        <f>'Data-Interest Rates'!D13683</f>
        <v>1.5632307692307688E-2</v>
      </c>
      <c r="O37" s="87">
        <f t="shared" ref="O37" si="29">AVERAGE(N37:N40)</f>
        <v>1.8555647130647127E-2</v>
      </c>
      <c r="P37" s="56">
        <f>+'Data-Equity Market'!F2731</f>
        <v>3.8518626786384846E-2</v>
      </c>
      <c r="R37" s="57">
        <f t="shared" si="28"/>
        <v>5.8285233739895081E-2</v>
      </c>
      <c r="S37" s="88">
        <f t="shared" si="26"/>
        <v>6.7246933256739291E-2</v>
      </c>
      <c r="T37" s="89">
        <f t="shared" si="18"/>
        <v>7.6840880870542208E-2</v>
      </c>
    </row>
    <row r="38" spans="2:20">
      <c r="B38" s="54">
        <v>1993</v>
      </c>
      <c r="C38" s="51">
        <v>0.10078693783927251</v>
      </c>
      <c r="D38" s="51">
        <v>5.8700000000000002E-2</v>
      </c>
      <c r="E38" s="53">
        <f t="shared" si="16"/>
        <v>4.2086937839272504E-2</v>
      </c>
      <c r="F38" s="45"/>
      <c r="G38" s="50" t="s">
        <v>178</v>
      </c>
      <c r="H38" s="55">
        <f>+'Data-Volatility'!D6686</f>
        <v>15.675937500000002</v>
      </c>
      <c r="I38" s="55">
        <f t="shared" si="17"/>
        <v>19.123898762601424</v>
      </c>
      <c r="J38" s="55">
        <f>AVERAGE(H38:H41)</f>
        <v>18.125698002049184</v>
      </c>
      <c r="K38" s="86">
        <f>+'Data-Interest Rates'!L19913</f>
        <v>3.680434782608696E-3</v>
      </c>
      <c r="L38" s="87">
        <f t="shared" si="25"/>
        <v>1.3825719063545142E-2</v>
      </c>
      <c r="M38" s="87">
        <f t="shared" si="27"/>
        <v>1.6391379100598111E-2</v>
      </c>
      <c r="N38" s="87">
        <f>'Data-Interest Rates'!D13619</f>
        <v>1.7506153846153838E-2</v>
      </c>
      <c r="O38" s="87">
        <f>AVERAGE(N38:N41)</f>
        <v>2.0210262515262509E-2</v>
      </c>
      <c r="P38" s="56">
        <f>+'Data-Equity Market'!F2667</f>
        <v>2.4553911456168365E-2</v>
      </c>
      <c r="R38" s="57">
        <f t="shared" si="28"/>
        <v>6.3614078599413704E-2</v>
      </c>
      <c r="S38" s="88">
        <f t="shared" si="26"/>
        <v>6.7246933256739291E-2</v>
      </c>
      <c r="T38" s="89">
        <f t="shared" si="18"/>
        <v>8.382434111467621E-2</v>
      </c>
    </row>
    <row r="39" spans="2:20">
      <c r="B39" s="54">
        <v>1992</v>
      </c>
      <c r="C39" s="51">
        <v>7.6193673079208546E-2</v>
      </c>
      <c r="D39" s="51">
        <v>7.0099999999999996E-2</v>
      </c>
      <c r="E39" s="53">
        <f t="shared" si="16"/>
        <v>6.0936730792085503E-3</v>
      </c>
      <c r="F39" s="45"/>
      <c r="G39" s="50" t="s">
        <v>179</v>
      </c>
      <c r="H39" s="55">
        <f>+'Data-Volatility'!D6622</f>
        <v>20.486229508196722</v>
      </c>
      <c r="I39" s="55">
        <f t="shared" si="17"/>
        <v>19.123898762601424</v>
      </c>
      <c r="J39" s="55">
        <f t="shared" ref="J39:J102" si="30">AVERAGE(H39:H42)</f>
        <v>17.641753309588868</v>
      </c>
      <c r="K39" s="86">
        <f>+'Data-Interest Rates'!L19822</f>
        <v>3.580434782608697E-3</v>
      </c>
      <c r="L39" s="87">
        <f t="shared" si="25"/>
        <v>1.5619565217391301E-2</v>
      </c>
      <c r="M39" s="87">
        <f t="shared" si="27"/>
        <v>1.6391379100598111E-2</v>
      </c>
      <c r="N39" s="87">
        <f>'Data-Interest Rates'!D13555</f>
        <v>1.9199999999999998E-2</v>
      </c>
      <c r="O39" s="87">
        <f t="shared" ref="O39:O79" si="31">AVERAGE(N39:N42)</f>
        <v>2.1236031746031742E-2</v>
      </c>
      <c r="P39" s="56">
        <f>+'Data-Equity Market'!F2603</f>
        <v>1.3478647686832712E-2</v>
      </c>
      <c r="R39" s="57">
        <f t="shared" si="28"/>
        <v>6.19156228654354E-2</v>
      </c>
      <c r="S39" s="88">
        <f t="shared" si="26"/>
        <v>6.7246933256739291E-2</v>
      </c>
      <c r="T39" s="89">
        <f t="shared" si="18"/>
        <v>8.3151654611467146E-2</v>
      </c>
    </row>
    <row r="40" spans="2:20">
      <c r="B40" s="54">
        <v>1991</v>
      </c>
      <c r="C40" s="51">
        <v>0.3046587474940905</v>
      </c>
      <c r="D40" s="51">
        <v>7.8600000000000003E-2</v>
      </c>
      <c r="E40" s="53">
        <f t="shared" si="16"/>
        <v>0.2260587474940905</v>
      </c>
      <c r="F40" s="45"/>
      <c r="G40" s="50" t="s">
        <v>180</v>
      </c>
      <c r="H40" s="55">
        <f>+'Data-Volatility'!D6561</f>
        <v>17.033281250000005</v>
      </c>
      <c r="I40" s="55">
        <f t="shared" si="17"/>
        <v>19.123898762601424</v>
      </c>
      <c r="J40" s="55">
        <f t="shared" si="30"/>
        <v>16.661384457129849</v>
      </c>
      <c r="K40" s="86">
        <f>+'Data-Interest Rates'!L19731</f>
        <v>1.6010752688172042E-3</v>
      </c>
      <c r="L40" s="87">
        <f t="shared" si="25"/>
        <v>2.0283051715309773E-2</v>
      </c>
      <c r="M40" s="87">
        <f t="shared" si="27"/>
        <v>1.6391379100598111E-2</v>
      </c>
      <c r="N40" s="87">
        <f>'Data-Interest Rates'!D13494</f>
        <v>2.1884126984126978E-2</v>
      </c>
      <c r="O40" s="87">
        <f t="shared" si="31"/>
        <v>2.1366273681515613E-2</v>
      </c>
      <c r="P40" s="56">
        <f>+'Data-Equity Market'!F2542</f>
        <v>7.042521784676925E-2</v>
      </c>
      <c r="R40" s="58">
        <f t="shared" si="28"/>
        <v>5.8474913369464844E-2</v>
      </c>
      <c r="S40" s="88">
        <f t="shared" si="26"/>
        <v>6.7246933256739291E-2</v>
      </c>
      <c r="T40" s="89">
        <f t="shared" si="18"/>
        <v>7.984118705098045E-2</v>
      </c>
    </row>
    <row r="41" spans="2:20">
      <c r="B41" s="54">
        <v>1990</v>
      </c>
      <c r="C41" s="51">
        <v>-3.1043016902603804E-2</v>
      </c>
      <c r="D41" s="51">
        <v>8.5500000000000007E-2</v>
      </c>
      <c r="E41" s="53">
        <f t="shared" si="16"/>
        <v>-0.11654301690260381</v>
      </c>
      <c r="F41" s="45"/>
      <c r="G41" s="50" t="s">
        <v>181</v>
      </c>
      <c r="H41" s="55">
        <f>+'Data-Volatility'!D6497</f>
        <v>19.307343750000005</v>
      </c>
      <c r="I41" s="55">
        <f t="shared" si="17"/>
        <v>19.123898762601424</v>
      </c>
      <c r="J41" s="55">
        <f t="shared" si="30"/>
        <v>16.421150082129849</v>
      </c>
      <c r="K41" s="86">
        <f>+'Data-Interest Rates'!L19639</f>
        <v>1.3419354838709696E-3</v>
      </c>
      <c r="L41" s="87">
        <f t="shared" si="25"/>
        <v>2.090883374689826E-2</v>
      </c>
      <c r="M41" s="87">
        <f t="shared" si="27"/>
        <v>1.6391379100598111E-2</v>
      </c>
      <c r="N41" s="87">
        <f>'Data-Interest Rates'!D13432</f>
        <v>2.225076923076923E-2</v>
      </c>
      <c r="O41" s="87">
        <f t="shared" si="31"/>
        <v>2.1594845110087038E-2</v>
      </c>
      <c r="P41" s="56">
        <f>+'Data-Equity Market'!F2478</f>
        <v>-6.4384082183523983E-2</v>
      </c>
      <c r="R41" s="57">
        <f t="shared" si="28"/>
        <v>5.7631785098663728E-2</v>
      </c>
      <c r="S41" s="88">
        <f t="shared" si="26"/>
        <v>6.7246933256739291E-2</v>
      </c>
      <c r="T41" s="89">
        <f t="shared" si="18"/>
        <v>7.9226630208750759E-2</v>
      </c>
    </row>
    <row r="42" spans="2:20">
      <c r="B42" s="54">
        <v>1989</v>
      </c>
      <c r="C42" s="51">
        <v>0.31686195837787556</v>
      </c>
      <c r="D42" s="51">
        <v>8.4900000000000003E-2</v>
      </c>
      <c r="E42" s="53">
        <f t="shared" si="16"/>
        <v>0.23196195837787556</v>
      </c>
      <c r="F42" s="45"/>
      <c r="G42" s="50" t="s">
        <v>182</v>
      </c>
      <c r="H42" s="55">
        <f>+'Data-Volatility'!D6433</f>
        <v>13.740158730158734</v>
      </c>
      <c r="I42" s="55">
        <f t="shared" si="17"/>
        <v>19.123898762601424</v>
      </c>
      <c r="J42" s="55">
        <f t="shared" si="30"/>
        <v>14.862478207129847</v>
      </c>
      <c r="K42" s="86">
        <f>+'Data-Interest Rates'!L19547</f>
        <v>1.2489130434782626E-3</v>
      </c>
      <c r="L42" s="87">
        <f t="shared" si="25"/>
        <v>2.0360317725752503E-2</v>
      </c>
      <c r="M42" s="87">
        <f t="shared" si="27"/>
        <v>1.6391379100598111E-2</v>
      </c>
      <c r="N42" s="87">
        <f>'Data-Interest Rates'!D13368</f>
        <v>2.1609230769230766E-2</v>
      </c>
      <c r="O42" s="87">
        <f t="shared" si="31"/>
        <v>2.2282152802394734E-2</v>
      </c>
      <c r="P42" s="56">
        <f>+'Data-Equity Market'!F2414</f>
        <v>2.7803546134701485E-3</v>
      </c>
      <c r="R42" s="57">
        <f t="shared" si="28"/>
        <v>5.2161459202483842E-2</v>
      </c>
      <c r="S42" s="88">
        <f t="shared" si="26"/>
        <v>6.7246933256739291E-2</v>
      </c>
      <c r="T42" s="89">
        <f t="shared" si="18"/>
        <v>7.4443612004878576E-2</v>
      </c>
    </row>
    <row r="43" spans="2:20">
      <c r="B43" s="54">
        <v>1988</v>
      </c>
      <c r="C43" s="51">
        <v>0.1661</v>
      </c>
      <c r="D43" s="51">
        <v>8.8499999999999995E-2</v>
      </c>
      <c r="E43" s="53">
        <f t="shared" si="16"/>
        <v>7.7600000000000002E-2</v>
      </c>
      <c r="F43" s="45"/>
      <c r="G43" s="59" t="s">
        <v>183</v>
      </c>
      <c r="H43" s="55">
        <f>+'Data-Volatility'!D6370</f>
        <v>16.564754098360655</v>
      </c>
      <c r="I43" s="55">
        <f t="shared" si="17"/>
        <v>19.123898762601424</v>
      </c>
      <c r="J43" s="55">
        <f t="shared" si="30"/>
        <v>14.612002016653655</v>
      </c>
      <c r="K43" s="86">
        <f>+'Data-Interest Rates'!L19456</f>
        <v>1.1230769230769224E-3</v>
      </c>
      <c r="L43" s="87">
        <f t="shared" si="25"/>
        <v>1.8597890818858563E-2</v>
      </c>
      <c r="M43" s="87">
        <f t="shared" si="27"/>
        <v>1.6391379100598111E-2</v>
      </c>
      <c r="N43" s="87">
        <f>'Data-Interest Rates'!D13304</f>
        <v>1.9720967741935484E-2</v>
      </c>
      <c r="O43" s="87">
        <f t="shared" si="31"/>
        <v>2.343648573508704E-2</v>
      </c>
      <c r="P43" s="56">
        <f>+'Data-Equity Market'!F2351</f>
        <v>9.5053907211681832E-3</v>
      </c>
      <c r="R43" s="57">
        <f t="shared" si="28"/>
        <v>5.1282386183258172E-2</v>
      </c>
      <c r="S43" s="88">
        <f t="shared" si="26"/>
        <v>6.7246933256739291E-2</v>
      </c>
      <c r="T43" s="89">
        <f t="shared" si="18"/>
        <v>7.4718871918345212E-2</v>
      </c>
    </row>
    <row r="44" spans="2:20">
      <c r="B44" s="54">
        <v>1987</v>
      </c>
      <c r="C44" s="51">
        <v>5.2499999999999998E-2</v>
      </c>
      <c r="D44" s="51">
        <v>8.3900000000000002E-2</v>
      </c>
      <c r="E44" s="53">
        <f t="shared" si="16"/>
        <v>-3.1400000000000004E-2</v>
      </c>
      <c r="F44" s="45"/>
      <c r="G44" s="59" t="s">
        <v>184</v>
      </c>
      <c r="H44" s="55">
        <f>+'Data-Volatility'!D6309</f>
        <v>16.072343750000002</v>
      </c>
      <c r="I44" s="55">
        <f t="shared" si="17"/>
        <v>19.123898762601424</v>
      </c>
      <c r="J44" s="55">
        <f t="shared" si="30"/>
        <v>14.178026606817591</v>
      </c>
      <c r="K44" s="86">
        <f>+'Data-Interest Rates'!L19366</f>
        <v>1.0096774193548391E-3</v>
      </c>
      <c r="L44" s="87">
        <f t="shared" si="25"/>
        <v>2.1788735279057846E-2</v>
      </c>
      <c r="M44" s="87">
        <f t="shared" si="27"/>
        <v>1.6391379100598111E-2</v>
      </c>
      <c r="N44" s="87">
        <f>'Data-Interest Rates'!D13243</f>
        <v>2.2798412698412686E-2</v>
      </c>
      <c r="O44" s="87">
        <f t="shared" si="31"/>
        <v>2.5430840573796718E-2</v>
      </c>
      <c r="P44" s="56">
        <f>+'Data-Equity Market'!F2290</f>
        <v>4.9325631567958883E-2</v>
      </c>
      <c r="R44" s="57">
        <f t="shared" si="28"/>
        <v>4.975930299890835E-2</v>
      </c>
      <c r="S44" s="88">
        <f t="shared" si="26"/>
        <v>6.7246933256739291E-2</v>
      </c>
      <c r="T44" s="89">
        <f t="shared" si="18"/>
        <v>7.5190143572705065E-2</v>
      </c>
    </row>
    <row r="45" spans="2:20">
      <c r="B45" s="54">
        <v>1986</v>
      </c>
      <c r="C45" s="51">
        <v>0.1867</v>
      </c>
      <c r="D45" s="51">
        <v>7.6700000000000004E-2</v>
      </c>
      <c r="E45" s="53">
        <f t="shared" si="16"/>
        <v>0.11</v>
      </c>
      <c r="F45" s="45"/>
      <c r="G45" s="59" t="s">
        <v>185</v>
      </c>
      <c r="H45" s="55">
        <f>+'Data-Volatility'!D6245</f>
        <v>13.072656249999998</v>
      </c>
      <c r="I45" s="55">
        <f t="shared" si="17"/>
        <v>19.123898762601424</v>
      </c>
      <c r="J45" s="55">
        <f t="shared" si="30"/>
        <v>13.718143794317589</v>
      </c>
      <c r="K45" s="86">
        <f>+'Data-Interest Rates'!L19274</f>
        <v>8.9139784946236497E-4</v>
      </c>
      <c r="L45" s="87">
        <f t="shared" si="25"/>
        <v>2.4108602150537638E-2</v>
      </c>
      <c r="M45" s="87">
        <f t="shared" si="27"/>
        <v>1.6391379100598111E-2</v>
      </c>
      <c r="N45" s="87">
        <f>'Data-Interest Rates'!D13181</f>
        <v>2.5000000000000001E-2</v>
      </c>
      <c r="O45" s="87">
        <f t="shared" si="31"/>
        <v>2.6587586605542751E-2</v>
      </c>
      <c r="P45" s="56">
        <f>+'Data-Equity Market'!F2226</f>
        <v>1.1280396826737427E-2</v>
      </c>
      <c r="R45" s="57">
        <f t="shared" si="28"/>
        <v>4.8145295009942232E-2</v>
      </c>
      <c r="S45" s="88">
        <f t="shared" si="26"/>
        <v>6.7246933256739291E-2</v>
      </c>
      <c r="T45" s="89">
        <f t="shared" si="18"/>
        <v>7.4732881615484983E-2</v>
      </c>
    </row>
    <row r="46" spans="2:20">
      <c r="B46" s="54">
        <v>1985</v>
      </c>
      <c r="C46" s="51">
        <v>0.31730000000000003</v>
      </c>
      <c r="D46" s="51">
        <v>0.10619999999999999</v>
      </c>
      <c r="E46" s="53">
        <f t="shared" si="16"/>
        <v>0.21110000000000004</v>
      </c>
      <c r="F46" s="45"/>
      <c r="G46" s="59" t="s">
        <v>186</v>
      </c>
      <c r="H46" s="55">
        <f>+'Data-Volatility'!D6181</f>
        <v>12.73825396825397</v>
      </c>
      <c r="I46" s="55">
        <f t="shared" si="17"/>
        <v>19.123898762601424</v>
      </c>
      <c r="J46" s="55">
        <f t="shared" si="30"/>
        <v>14.019901606817591</v>
      </c>
      <c r="K46" s="86">
        <f>+'Data-Interest Rates'!L19182</f>
        <v>9.0652173913043381E-4</v>
      </c>
      <c r="L46" s="87">
        <f t="shared" si="25"/>
        <v>2.5320040760869564E-2</v>
      </c>
      <c r="M46" s="87">
        <f t="shared" si="27"/>
        <v>1.6391379100598111E-2</v>
      </c>
      <c r="N46" s="87">
        <f>'Data-Interest Rates'!D13117</f>
        <v>2.6226562499999998E-2</v>
      </c>
      <c r="O46" s="87">
        <f t="shared" si="31"/>
        <v>2.7096817374773517E-2</v>
      </c>
      <c r="P46" s="56">
        <f>+'Data-Equity Market'!F2162</f>
        <v>5.2338757698836558E-2</v>
      </c>
      <c r="R46" s="57">
        <f t="shared" si="28"/>
        <v>4.9204346374485113E-2</v>
      </c>
      <c r="S46" s="88">
        <f t="shared" si="26"/>
        <v>6.7246933256739291E-2</v>
      </c>
      <c r="T46" s="89">
        <f t="shared" si="18"/>
        <v>7.6301163749258633E-2</v>
      </c>
    </row>
    <row r="47" spans="2:20">
      <c r="B47" s="54">
        <v>1984</v>
      </c>
      <c r="C47" s="51">
        <v>6.2700000000000006E-2</v>
      </c>
      <c r="D47" s="51">
        <v>0.1246</v>
      </c>
      <c r="E47" s="53">
        <f t="shared" si="16"/>
        <v>-6.1899999999999997E-2</v>
      </c>
      <c r="F47" s="45"/>
      <c r="G47" s="59" t="s">
        <v>187</v>
      </c>
      <c r="H47" s="55">
        <f>+'Data-Volatility'!D6118</f>
        <v>14.828852459016396</v>
      </c>
      <c r="I47" s="55">
        <f t="shared" si="17"/>
        <v>19.123898762601424</v>
      </c>
      <c r="J47" s="55">
        <f t="shared" si="30"/>
        <v>14.544595927254099</v>
      </c>
      <c r="K47" s="86">
        <f>+'Data-Interest Rates'!L19091</f>
        <v>7.2197802197802201E-4</v>
      </c>
      <c r="L47" s="87">
        <f t="shared" si="25"/>
        <v>2.6976409074796169E-2</v>
      </c>
      <c r="M47" s="87">
        <f t="shared" si="27"/>
        <v>1.6391379100598111E-2</v>
      </c>
      <c r="N47" s="87">
        <f>'Data-Interest Rates'!D13054</f>
        <v>2.7698387096774191E-2</v>
      </c>
      <c r="O47" s="87">
        <f t="shared" si="31"/>
        <v>2.5501330595927362E-2</v>
      </c>
      <c r="P47" s="56">
        <f>+'Data-Equity Market'!F2099</f>
        <v>1.8072198311612775E-2</v>
      </c>
      <c r="R47" s="57">
        <f t="shared" si="28"/>
        <v>5.104581729257833E-2</v>
      </c>
      <c r="S47" s="88">
        <f t="shared" si="26"/>
        <v>6.7246933256739291E-2</v>
      </c>
      <c r="T47" s="89">
        <f t="shared" si="18"/>
        <v>7.6547147888505696E-2</v>
      </c>
    </row>
    <row r="48" spans="2:20">
      <c r="B48" s="54">
        <v>1983</v>
      </c>
      <c r="C48" s="51">
        <v>0.22559999999999999</v>
      </c>
      <c r="D48" s="51">
        <v>0.111</v>
      </c>
      <c r="E48" s="53">
        <f t="shared" si="16"/>
        <v>0.11459999999999999</v>
      </c>
      <c r="F48" s="45"/>
      <c r="G48" s="59" t="s">
        <v>188</v>
      </c>
      <c r="H48" s="55">
        <f>+'Data-Volatility'!D6057</f>
        <v>14.232812499999994</v>
      </c>
      <c r="I48" s="55">
        <f t="shared" si="17"/>
        <v>19.123898762601424</v>
      </c>
      <c r="J48" s="55">
        <f t="shared" si="30"/>
        <v>14.2191328125</v>
      </c>
      <c r="K48" s="86">
        <f>+'Data-Interest Rates'!L19001</f>
        <v>8.5268817204301069E-4</v>
      </c>
      <c r="L48" s="87">
        <f t="shared" si="25"/>
        <v>2.6572708653353806E-2</v>
      </c>
      <c r="M48" s="87">
        <f t="shared" si="27"/>
        <v>1.6391379100598111E-2</v>
      </c>
      <c r="N48" s="87">
        <f>'Data-Interest Rates'!D12993</f>
        <v>2.7425396825396815E-2</v>
      </c>
      <c r="O48" s="87">
        <f t="shared" si="31"/>
        <v>2.3447225625012502E-2</v>
      </c>
      <c r="P48" s="56">
        <f>+'Data-Equity Market'!F2038</f>
        <v>0.105130358845136</v>
      </c>
      <c r="R48" s="57">
        <f t="shared" si="28"/>
        <v>4.9903569630676617E-2</v>
      </c>
      <c r="S48" s="88">
        <f t="shared" si="26"/>
        <v>6.7246933256739291E-2</v>
      </c>
      <c r="T48" s="89">
        <f t="shared" si="18"/>
        <v>7.3350795255689119E-2</v>
      </c>
    </row>
    <row r="49" spans="2:20">
      <c r="B49" s="54">
        <v>1982</v>
      </c>
      <c r="C49" s="51">
        <v>0.2155</v>
      </c>
      <c r="D49" s="51">
        <v>0.13009999999999999</v>
      </c>
      <c r="E49" s="53">
        <f t="shared" si="16"/>
        <v>8.5400000000000004E-2</v>
      </c>
      <c r="F49" s="45"/>
      <c r="G49" s="59" t="s">
        <v>189</v>
      </c>
      <c r="H49" s="55">
        <f>+'Data-Volatility'!D5993</f>
        <v>14.2796875</v>
      </c>
      <c r="I49" s="55">
        <f t="shared" si="17"/>
        <v>19.123898762601424</v>
      </c>
      <c r="J49" s="55">
        <f t="shared" si="30"/>
        <v>14.849155493951613</v>
      </c>
      <c r="K49" s="86">
        <f>+'Data-Interest Rates'!L18909</f>
        <v>8.5053763440860232E-4</v>
      </c>
      <c r="L49" s="87">
        <f t="shared" si="25"/>
        <v>2.6186385442514466E-2</v>
      </c>
      <c r="M49" s="87">
        <f t="shared" si="27"/>
        <v>1.6391379100598111E-2</v>
      </c>
      <c r="N49" s="87">
        <f>'Data-Interest Rates'!D12931</f>
        <v>2.703692307692307E-2</v>
      </c>
      <c r="O49" s="87">
        <f t="shared" si="31"/>
        <v>2.0856198999308462E-2</v>
      </c>
      <c r="P49" s="56">
        <f>+'Data-Equity Market'!F1974</f>
        <v>5.2451011344741172E-2</v>
      </c>
      <c r="R49" s="57">
        <f t="shared" si="28"/>
        <v>5.2114701713576003E-2</v>
      </c>
      <c r="S49" s="88">
        <f t="shared" si="26"/>
        <v>6.7246933256739291E-2</v>
      </c>
      <c r="T49" s="89">
        <f t="shared" si="18"/>
        <v>7.2970900712884465E-2</v>
      </c>
    </row>
    <row r="50" spans="2:20">
      <c r="B50" s="54">
        <v>1981</v>
      </c>
      <c r="C50" s="51">
        <v>-4.9099999999999998E-2</v>
      </c>
      <c r="D50" s="51">
        <v>0.13919999999999999</v>
      </c>
      <c r="E50" s="53">
        <f t="shared" si="16"/>
        <v>-0.1883</v>
      </c>
      <c r="F50" s="45"/>
      <c r="G50" s="59" t="s">
        <v>190</v>
      </c>
      <c r="H50" s="55">
        <f>+'Data-Volatility'!D5929</f>
        <v>14.837031250000001</v>
      </c>
      <c r="I50" s="55">
        <f t="shared" si="17"/>
        <v>19.123898762601424</v>
      </c>
      <c r="J50" s="55">
        <f t="shared" si="30"/>
        <v>15.327408222126214</v>
      </c>
      <c r="K50" s="86">
        <f>+'Data-Interest Rates'!L18817</f>
        <v>1.1554347826086945E-3</v>
      </c>
      <c r="L50" s="87">
        <f t="shared" si="25"/>
        <v>1.8689180602006684E-2</v>
      </c>
      <c r="M50" s="87">
        <f t="shared" si="27"/>
        <v>1.6391379100598111E-2</v>
      </c>
      <c r="N50" s="87">
        <f>'Data-Interest Rates'!D12867</f>
        <v>1.9844615384615377E-2</v>
      </c>
      <c r="O50" s="87">
        <f t="shared" si="31"/>
        <v>1.8201265105077694E-2</v>
      </c>
      <c r="P50" s="56">
        <f>+'Data-Equity Market'!F1910</f>
        <v>2.9100557751664979E-2</v>
      </c>
      <c r="R50" s="57">
        <f t="shared" si="28"/>
        <v>5.3793180889221741E-2</v>
      </c>
      <c r="S50" s="88">
        <f t="shared" si="26"/>
        <v>6.7246933256739291E-2</v>
      </c>
      <c r="T50" s="89">
        <f t="shared" si="18"/>
        <v>7.1994445994299439E-2</v>
      </c>
    </row>
    <row r="51" spans="2:20">
      <c r="B51" s="54">
        <v>1980</v>
      </c>
      <c r="C51" s="51">
        <v>0.32419999999999999</v>
      </c>
      <c r="D51" s="51">
        <v>0.1143</v>
      </c>
      <c r="E51" s="53">
        <f t="shared" si="16"/>
        <v>0.20989999999999998</v>
      </c>
      <c r="F51" s="45"/>
      <c r="G51" s="59" t="s">
        <v>191</v>
      </c>
      <c r="H51" s="55">
        <f>+'Data-Volatility'!D5865</f>
        <v>13.526999999999997</v>
      </c>
      <c r="I51" s="55">
        <f t="shared" si="17"/>
        <v>19.123898762601424</v>
      </c>
      <c r="J51" s="55">
        <f t="shared" si="30"/>
        <v>16.627078981054787</v>
      </c>
      <c r="K51" s="86">
        <f>+'Data-Interest Rates'!L18726</f>
        <v>1.4307692307692318E-3</v>
      </c>
      <c r="L51" s="87">
        <f t="shared" si="25"/>
        <v>1.8051197982345526E-2</v>
      </c>
      <c r="M51" s="87">
        <f t="shared" si="27"/>
        <v>1.6391379100598111E-2</v>
      </c>
      <c r="N51" s="87">
        <f>'Data-Interest Rates'!D12803</f>
        <v>1.9481967213114758E-2</v>
      </c>
      <c r="O51" s="87">
        <f t="shared" si="31"/>
        <v>1.7820111258923851E-2</v>
      </c>
      <c r="P51" s="56">
        <f>+'Data-Equity Market'!F1846</f>
        <v>0.10605564517417077</v>
      </c>
      <c r="R51" s="57">
        <f t="shared" si="28"/>
        <v>5.8354514626686359E-2</v>
      </c>
      <c r="S51" s="88">
        <f t="shared" si="26"/>
        <v>6.7246933256739291E-2</v>
      </c>
      <c r="T51" s="89">
        <f t="shared" si="18"/>
        <v>7.6174625885610206E-2</v>
      </c>
    </row>
    <row r="52" spans="2:20">
      <c r="B52" s="54">
        <v>1979</v>
      </c>
      <c r="C52" s="51">
        <v>0.18440000000000001</v>
      </c>
      <c r="D52" s="51">
        <v>9.4299999999999995E-2</v>
      </c>
      <c r="E52" s="53">
        <f t="shared" si="16"/>
        <v>9.0100000000000013E-2</v>
      </c>
      <c r="F52" s="45"/>
      <c r="G52" s="59" t="s">
        <v>192</v>
      </c>
      <c r="H52" s="55">
        <f>+'Data-Volatility'!D5805</f>
        <v>16.752903225806453</v>
      </c>
      <c r="I52" s="55">
        <f t="shared" si="17"/>
        <v>19.123898762601424</v>
      </c>
      <c r="J52" s="55">
        <f t="shared" si="30"/>
        <v>17.796337045570915</v>
      </c>
      <c r="K52" s="86">
        <f>+'Data-Interest Rates'!L18636</f>
        <v>1.6043010752688175E-3</v>
      </c>
      <c r="L52" s="87">
        <f t="shared" si="25"/>
        <v>1.5456989247311825E-2</v>
      </c>
      <c r="M52" s="87">
        <f t="shared" si="27"/>
        <v>1.6391379100598111E-2</v>
      </c>
      <c r="N52" s="87">
        <f>'Data-Interest Rates'!D12743</f>
        <v>1.7061290322580643E-2</v>
      </c>
      <c r="O52" s="87">
        <f t="shared" si="31"/>
        <v>1.8043667074692779E-2</v>
      </c>
      <c r="P52" s="56">
        <f>+'Data-Equity Market'!F1786</f>
        <v>-3.7749658900605443E-3</v>
      </c>
      <c r="R52" s="57">
        <f t="shared" si="28"/>
        <v>6.2458151044479389E-2</v>
      </c>
      <c r="S52" s="88">
        <f t="shared" si="26"/>
        <v>6.7246933256739291E-2</v>
      </c>
      <c r="T52" s="89">
        <f t="shared" ref="T52:T79" si="32">O52+(1*R52)</f>
        <v>8.0501818119172175E-2</v>
      </c>
    </row>
    <row r="53" spans="2:20">
      <c r="B53" s="54">
        <v>1978</v>
      </c>
      <c r="C53" s="51">
        <v>6.5600000000000006E-2</v>
      </c>
      <c r="D53" s="51">
        <v>8.4100000000000008E-2</v>
      </c>
      <c r="E53" s="53">
        <v>-1.8500000000000003E-2</v>
      </c>
      <c r="F53" s="45"/>
      <c r="G53" s="59" t="s">
        <v>193</v>
      </c>
      <c r="H53" s="55">
        <f>+'Data-Volatility'!D5743</f>
        <v>16.192698412698412</v>
      </c>
      <c r="I53" s="55">
        <f t="shared" si="17"/>
        <v>19.123898762601424</v>
      </c>
      <c r="J53" s="55">
        <f t="shared" si="30"/>
        <v>21.092992191500258</v>
      </c>
      <c r="K53" s="86">
        <f>+'Data-Interest Rates'!L18544</f>
        <v>1.4376344086021514E-3</v>
      </c>
      <c r="L53" s="87">
        <f t="shared" si="25"/>
        <v>1.4979553091397844E-2</v>
      </c>
      <c r="M53" s="87">
        <f t="shared" si="27"/>
        <v>1.6391379100598111E-2</v>
      </c>
      <c r="N53" s="87">
        <f>'Data-Interest Rates'!D12682</f>
        <v>1.6417187499999996E-2</v>
      </c>
      <c r="O53" s="87">
        <f t="shared" si="31"/>
        <v>1.8890038042434713E-2</v>
      </c>
      <c r="P53" s="56">
        <f>+'Data-Equity Market'!F1724</f>
        <v>6.3516640649126987E-2</v>
      </c>
      <c r="R53" s="57">
        <f t="shared" si="28"/>
        <v>7.4028115387071977E-2</v>
      </c>
      <c r="S53" s="88">
        <f t="shared" si="26"/>
        <v>6.7246933256739291E-2</v>
      </c>
      <c r="T53" s="89">
        <f t="shared" si="32"/>
        <v>9.2918153429506684E-2</v>
      </c>
    </row>
    <row r="54" spans="2:20">
      <c r="B54" s="54">
        <v>1977</v>
      </c>
      <c r="C54" s="51">
        <v>-7.1800000000000003E-2</v>
      </c>
      <c r="D54" s="51">
        <v>7.4200000000000002E-2</v>
      </c>
      <c r="E54" s="53">
        <v>-0.14600000000000002</v>
      </c>
      <c r="F54" s="45"/>
      <c r="G54" s="59" t="s">
        <v>194</v>
      </c>
      <c r="H54" s="55">
        <f>+'Data-Volatility'!D5680</f>
        <v>20.035714285714285</v>
      </c>
      <c r="I54" s="55">
        <f t="shared" si="17"/>
        <v>19.123898762601424</v>
      </c>
      <c r="J54" s="55">
        <f t="shared" si="30"/>
        <v>24.690716025825655</v>
      </c>
      <c r="K54" s="86">
        <f>+'Data-Interest Rates'!L18452</f>
        <v>1.5163043478260876E-3</v>
      </c>
      <c r="L54" s="87">
        <f t="shared" si="25"/>
        <v>1.6803695652173913E-2</v>
      </c>
      <c r="M54" s="87">
        <f t="shared" si="27"/>
        <v>1.6391379100598111E-2</v>
      </c>
      <c r="N54" s="87">
        <f>'Data-Interest Rates'!D12619</f>
        <v>1.8319999999999999E-2</v>
      </c>
      <c r="O54" s="87">
        <f t="shared" si="31"/>
        <v>2.0850741167434718E-2</v>
      </c>
      <c r="P54" s="56">
        <f>+'Data-Equity Market'!F1661</f>
        <v>-2.7515047291487571E-2</v>
      </c>
      <c r="R54" s="57">
        <f t="shared" si="28"/>
        <v>8.6654712539351891E-2</v>
      </c>
      <c r="S54" s="88">
        <f t="shared" si="26"/>
        <v>6.7246933256739291E-2</v>
      </c>
      <c r="T54" s="89">
        <f t="shared" si="32"/>
        <v>0.1075054537067866</v>
      </c>
    </row>
    <row r="55" spans="2:20">
      <c r="B55" s="54">
        <v>1976</v>
      </c>
      <c r="C55" s="51">
        <v>0.2384</v>
      </c>
      <c r="D55" s="51">
        <v>7.6100000000000001E-2</v>
      </c>
      <c r="E55" s="53">
        <v>0.1623</v>
      </c>
      <c r="F55" s="45"/>
      <c r="G55" s="59" t="s">
        <v>195</v>
      </c>
      <c r="H55" s="55">
        <f>+'Data-Volatility'!D5617</f>
        <v>18.204032258064515</v>
      </c>
      <c r="I55" s="55">
        <f t="shared" si="17"/>
        <v>19.123898762601424</v>
      </c>
      <c r="J55" s="55">
        <f t="shared" si="30"/>
        <v>24.052382692492319</v>
      </c>
      <c r="K55" s="86">
        <f>+'Data-Interest Rates'!L18361</f>
        <v>1.0347826086956528E-3</v>
      </c>
      <c r="L55" s="87">
        <f t="shared" si="25"/>
        <v>1.9341407867494827E-2</v>
      </c>
      <c r="M55" s="87">
        <f t="shared" si="27"/>
        <v>1.6391379100598111E-2</v>
      </c>
      <c r="N55" s="87">
        <f>'Data-Interest Rates'!D12555</f>
        <v>2.0376190476190482E-2</v>
      </c>
      <c r="O55" s="87">
        <f t="shared" si="31"/>
        <v>2.4284803667434719E-2</v>
      </c>
      <c r="P55" s="56">
        <f>+'Data-Equity Market'!F1598</f>
        <v>0.12586269187656907</v>
      </c>
      <c r="R55" s="57">
        <f t="shared" si="28"/>
        <v>8.4414413333511559E-2</v>
      </c>
      <c r="S55" s="88">
        <f t="shared" si="26"/>
        <v>6.7246933256739291E-2</v>
      </c>
      <c r="T55" s="89">
        <f t="shared" si="32"/>
        <v>0.10869921700094629</v>
      </c>
    </row>
    <row r="56" spans="2:20">
      <c r="B56" s="54">
        <v>1975</v>
      </c>
      <c r="C56" s="51">
        <v>0.372</v>
      </c>
      <c r="D56" s="51">
        <v>7.9899999999999999E-2</v>
      </c>
      <c r="E56" s="53">
        <v>0.29210000000000003</v>
      </c>
      <c r="F56" s="45"/>
      <c r="G56" s="59" t="s">
        <v>196</v>
      </c>
      <c r="H56" s="55">
        <f>+'Data-Volatility'!D5555</f>
        <v>29.939523809523823</v>
      </c>
      <c r="I56" s="55">
        <f t="shared" si="17"/>
        <v>19.123898762601424</v>
      </c>
      <c r="J56" s="55">
        <f t="shared" si="30"/>
        <v>24.155084305395551</v>
      </c>
      <c r="K56" s="86">
        <f>+'Data-Interest Rates'!L18270</f>
        <v>7.4193548387096867E-4</v>
      </c>
      <c r="L56" s="87">
        <f t="shared" si="25"/>
        <v>1.9704838709677409E-2</v>
      </c>
      <c r="M56" s="87">
        <f t="shared" si="27"/>
        <v>1.6391379100598111E-2</v>
      </c>
      <c r="N56" s="87">
        <f>'Data-Interest Rates'!D12493</f>
        <v>2.044677419354838E-2</v>
      </c>
      <c r="O56" s="87">
        <f t="shared" si="31"/>
        <v>2.7828057635688686E-2</v>
      </c>
      <c r="P56" s="56">
        <f>+'Data-Equity Market'!F1536</f>
        <v>0.11816406755783904</v>
      </c>
      <c r="R56" s="57">
        <f t="shared" si="28"/>
        <v>8.4774855644465547E-2</v>
      </c>
      <c r="S56" s="88">
        <f t="shared" si="26"/>
        <v>6.7246933256739291E-2</v>
      </c>
      <c r="T56" s="89">
        <f t="shared" si="32"/>
        <v>0.11260291328015423</v>
      </c>
    </row>
    <row r="57" spans="2:20">
      <c r="B57" s="54">
        <v>1974</v>
      </c>
      <c r="C57" s="51">
        <v>-0.26469999999999999</v>
      </c>
      <c r="D57" s="51">
        <v>7.5600000000000001E-2</v>
      </c>
      <c r="E57" s="53">
        <v>-0.34029999999999999</v>
      </c>
      <c r="F57" s="45"/>
      <c r="G57" s="59" t="s">
        <v>197</v>
      </c>
      <c r="H57" s="55">
        <f>+'Data-Volatility'!D5492</f>
        <v>30.583593749999995</v>
      </c>
      <c r="I57" s="55">
        <f t="shared" si="17"/>
        <v>19.123898762601424</v>
      </c>
      <c r="J57" s="55">
        <f t="shared" si="30"/>
        <v>21.499812728014593</v>
      </c>
      <c r="K57" s="86">
        <f>+'Data-Interest Rates'!L18178</f>
        <v>8.3440860215053757E-4</v>
      </c>
      <c r="L57" s="87">
        <f t="shared" si="25"/>
        <v>2.3425591397849471E-2</v>
      </c>
      <c r="M57" s="87">
        <f t="shared" si="27"/>
        <v>1.6391379100598111E-2</v>
      </c>
      <c r="N57" s="87">
        <f>'Data-Interest Rates'!D12432</f>
        <v>2.4260000000000007E-2</v>
      </c>
      <c r="O57" s="87">
        <f t="shared" si="31"/>
        <v>2.9898506944444455E-2</v>
      </c>
      <c r="P57" s="56">
        <f>+'Data-Equity Market'!F1473</f>
        <v>-0.13867847934120248</v>
      </c>
      <c r="R57" s="57">
        <f t="shared" si="28"/>
        <v>7.5455895634914172E-2</v>
      </c>
      <c r="S57" s="88">
        <f t="shared" si="26"/>
        <v>6.7246933256739291E-2</v>
      </c>
      <c r="T57" s="89">
        <f t="shared" si="32"/>
        <v>0.10535440257935863</v>
      </c>
    </row>
    <row r="58" spans="2:20">
      <c r="B58" s="54">
        <v>1973</v>
      </c>
      <c r="C58" s="51">
        <v>-0.14660000000000001</v>
      </c>
      <c r="D58" s="51">
        <v>6.8499999999999991E-2</v>
      </c>
      <c r="E58" s="53">
        <v>-0.21510000000000001</v>
      </c>
      <c r="F58" s="45"/>
      <c r="G58" s="59" t="s">
        <v>198</v>
      </c>
      <c r="H58" s="55">
        <f>+'Data-Volatility'!D5428</f>
        <v>17.482380952380954</v>
      </c>
      <c r="I58" s="55">
        <f t="shared" si="17"/>
        <v>19.123898762601424</v>
      </c>
      <c r="J58" s="55">
        <f t="shared" si="30"/>
        <v>19.924812728014594</v>
      </c>
      <c r="K58" s="86">
        <f>+'Data-Interest Rates'!L18086</f>
        <v>9.4673913043478151E-4</v>
      </c>
      <c r="L58" s="87">
        <f t="shared" si="25"/>
        <v>3.1109510869565218E-2</v>
      </c>
      <c r="M58" s="87">
        <f t="shared" si="27"/>
        <v>1.6391379100598111E-2</v>
      </c>
      <c r="N58" s="87">
        <f>'Data-Interest Rates'!D12368</f>
        <v>3.2056250000000001E-2</v>
      </c>
      <c r="O58" s="87">
        <f t="shared" si="31"/>
        <v>3.0801968482905995E-2</v>
      </c>
      <c r="P58" s="56">
        <f>+'Data-Equity Market'!F1409</f>
        <v>9.9131925838591428E-4</v>
      </c>
      <c r="R58" s="57">
        <f t="shared" si="28"/>
        <v>6.9928264435125384E-2</v>
      </c>
      <c r="S58" s="88">
        <f t="shared" si="26"/>
        <v>6.7246933256739291E-2</v>
      </c>
      <c r="T58" s="89">
        <f t="shared" si="32"/>
        <v>0.10073023291803138</v>
      </c>
    </row>
    <row r="59" spans="2:20">
      <c r="B59" s="54">
        <v>1972</v>
      </c>
      <c r="C59" s="51">
        <v>0.1898</v>
      </c>
      <c r="D59" s="51">
        <v>6.2100000000000002E-2</v>
      </c>
      <c r="E59" s="53">
        <v>0.12769999999999998</v>
      </c>
      <c r="F59" s="45"/>
      <c r="G59" s="59" t="s">
        <v>199</v>
      </c>
      <c r="H59" s="55">
        <f>+'Data-Volatility'!D5365</f>
        <v>18.614838709677429</v>
      </c>
      <c r="I59" s="55">
        <f t="shared" si="17"/>
        <v>19.123898762601424</v>
      </c>
      <c r="J59" s="55">
        <f t="shared" si="30"/>
        <v>22.1520746327765</v>
      </c>
      <c r="K59" s="86">
        <f>+'Data-Interest Rates'!L17995</f>
        <v>1.5428571428571453E-3</v>
      </c>
      <c r="L59" s="87">
        <f t="shared" si="25"/>
        <v>3.3006349206349213E-2</v>
      </c>
      <c r="M59" s="87">
        <f t="shared" si="27"/>
        <v>1.6391379100598111E-2</v>
      </c>
      <c r="N59" s="87">
        <f>'Data-Interest Rates'!D12305</f>
        <v>3.4549206349206357E-2</v>
      </c>
      <c r="O59" s="87">
        <f t="shared" si="31"/>
        <v>3.1532521367521375E-2</v>
      </c>
      <c r="P59" s="56">
        <f>+'Data-Equity Market'!F1346</f>
        <v>5.9192447582876673E-2</v>
      </c>
      <c r="R59" s="57">
        <f t="shared" si="28"/>
        <v>7.7745078654085975E-2</v>
      </c>
      <c r="S59" s="88">
        <f t="shared" si="26"/>
        <v>6.7246933256739291E-2</v>
      </c>
      <c r="T59" s="89">
        <f t="shared" si="32"/>
        <v>0.10927760002160736</v>
      </c>
    </row>
    <row r="60" spans="2:20">
      <c r="B60" s="54">
        <v>1971</v>
      </c>
      <c r="C60" s="51">
        <v>0.1431</v>
      </c>
      <c r="D60" s="51">
        <v>6.1600000000000002E-2</v>
      </c>
      <c r="E60" s="53">
        <v>8.1500000000000003E-2</v>
      </c>
      <c r="F60" s="45"/>
      <c r="G60" s="59" t="s">
        <v>200</v>
      </c>
      <c r="H60" s="55">
        <f>+'Data-Volatility'!D5303</f>
        <v>19.318437500000002</v>
      </c>
      <c r="I60" s="55">
        <f t="shared" si="17"/>
        <v>19.123898762601424</v>
      </c>
      <c r="J60" s="55">
        <f t="shared" si="30"/>
        <v>22.535782988144028</v>
      </c>
      <c r="K60" s="86">
        <f>+'Data-Interest Rates'!L17905</f>
        <v>1.8913978494623652E-3</v>
      </c>
      <c r="L60" s="87">
        <f t="shared" si="25"/>
        <v>2.6837173579109082E-2</v>
      </c>
      <c r="M60" s="87">
        <f t="shared" si="27"/>
        <v>1.6391379100598111E-2</v>
      </c>
      <c r="N60" s="87">
        <f>'Data-Interest Rates'!D12243</f>
        <v>2.8728571428571447E-2</v>
      </c>
      <c r="O60" s="87">
        <f t="shared" si="31"/>
        <v>3.2195219780219789E-2</v>
      </c>
      <c r="P60" s="56">
        <f>+'Data-Equity Market'!F1284</f>
        <v>0.10756698708714207</v>
      </c>
      <c r="R60" s="57">
        <f t="shared" si="28"/>
        <v>7.9091744226625155E-2</v>
      </c>
      <c r="S60" s="88">
        <f t="shared" si="26"/>
        <v>6.7246933256739291E-2</v>
      </c>
      <c r="T60" s="89">
        <f t="shared" si="32"/>
        <v>0.11128696400684494</v>
      </c>
    </row>
    <row r="61" spans="2:20">
      <c r="B61" s="54">
        <v>1970</v>
      </c>
      <c r="C61" s="51">
        <v>4.0099999999999997E-2</v>
      </c>
      <c r="D61" s="51">
        <v>7.3499999999999996E-2</v>
      </c>
      <c r="E61" s="53">
        <v>-3.3399999999999999E-2</v>
      </c>
      <c r="F61" s="45"/>
      <c r="G61" s="59" t="s">
        <v>201</v>
      </c>
      <c r="H61" s="55">
        <f>+'Data-Volatility'!D5239</f>
        <v>24.283593749999998</v>
      </c>
      <c r="I61" s="55">
        <f t="shared" si="17"/>
        <v>19.123898762601424</v>
      </c>
      <c r="J61" s="55">
        <f t="shared" si="30"/>
        <v>23.47371267564403</v>
      </c>
      <c r="K61" s="86">
        <f>+'Data-Interest Rates'!L17813</f>
        <v>1.8774193548387094E-3</v>
      </c>
      <c r="L61" s="87">
        <f t="shared" ref="L61:L82" si="33">+N61-K61</f>
        <v>2.599642679900746E-2</v>
      </c>
      <c r="M61" s="87">
        <f t="shared" si="27"/>
        <v>1.6391379100598111E-2</v>
      </c>
      <c r="N61" s="87">
        <f>'Data-Interest Rates'!D12181</f>
        <v>2.7873846153846169E-2</v>
      </c>
      <c r="O61" s="87">
        <f t="shared" si="31"/>
        <v>3.3667045177045184E-2</v>
      </c>
      <c r="P61" s="56">
        <f>+'Data-Equity Market'!F1220</f>
        <v>0.11294112159885272</v>
      </c>
      <c r="R61" s="57">
        <f t="shared" si="28"/>
        <v>8.2383508927471608E-2</v>
      </c>
      <c r="S61" s="88">
        <f t="shared" si="26"/>
        <v>6.7246933256739291E-2</v>
      </c>
      <c r="T61" s="89">
        <f t="shared" si="32"/>
        <v>0.11605055410451678</v>
      </c>
    </row>
    <row r="62" spans="2:20">
      <c r="B62" s="54">
        <v>1969</v>
      </c>
      <c r="C62" s="51">
        <v>-8.5000000000000006E-2</v>
      </c>
      <c r="D62" s="51">
        <v>6.6699999999999995E-2</v>
      </c>
      <c r="E62" s="53">
        <v>-0.1517</v>
      </c>
      <c r="F62" s="45"/>
      <c r="G62" s="59" t="s">
        <v>202</v>
      </c>
      <c r="H62" s="55">
        <f>+'Data-Volatility'!D5175</f>
        <v>26.391428571428573</v>
      </c>
      <c r="I62" s="55">
        <f t="shared" si="17"/>
        <v>19.123898762601424</v>
      </c>
      <c r="J62" s="55">
        <f t="shared" si="30"/>
        <v>23.774376738144031</v>
      </c>
      <c r="K62" s="86">
        <f>+'Data-Interest Rates'!L17721</f>
        <v>1.9086956521739121E-3</v>
      </c>
      <c r="L62" s="87">
        <f t="shared" si="33"/>
        <v>3.3069765886287621E-2</v>
      </c>
      <c r="M62" s="87">
        <f t="shared" si="27"/>
        <v>1.6391379100598111E-2</v>
      </c>
      <c r="N62" s="87">
        <f>'Data-Interest Rates'!D12117</f>
        <v>3.4978461538461535E-2</v>
      </c>
      <c r="O62" s="87">
        <f t="shared" si="31"/>
        <v>3.549358363858364E-2</v>
      </c>
      <c r="P62" s="56">
        <f>+'Data-Equity Market'!F1156</f>
        <v>-0.11425369743038916</v>
      </c>
      <c r="R62" s="57">
        <f t="shared" si="28"/>
        <v>8.3438721659236853E-2</v>
      </c>
      <c r="S62" s="88">
        <f t="shared" si="26"/>
        <v>6.7246933256739291E-2</v>
      </c>
      <c r="T62" s="89">
        <f t="shared" si="32"/>
        <v>0.11893230529782049</v>
      </c>
    </row>
    <row r="63" spans="2:20">
      <c r="B63" s="54">
        <v>1968</v>
      </c>
      <c r="C63" s="51">
        <v>0.1106</v>
      </c>
      <c r="D63" s="51">
        <v>5.6399999999999999E-2</v>
      </c>
      <c r="E63" s="53">
        <v>5.4200000000000005E-2</v>
      </c>
      <c r="F63" s="45"/>
      <c r="G63" s="59" t="s">
        <v>203</v>
      </c>
      <c r="H63" s="55">
        <f>+'Data-Volatility'!D5112</f>
        <v>20.14967213114754</v>
      </c>
      <c r="I63" s="55">
        <f t="shared" si="17"/>
        <v>19.123898762601424</v>
      </c>
      <c r="J63" s="55">
        <f t="shared" si="30"/>
        <v>25.430448166715454</v>
      </c>
      <c r="K63" s="86">
        <f>+'Data-Interest Rates'!L17630</f>
        <v>1.3296703296703297E-3</v>
      </c>
      <c r="L63" s="87">
        <f t="shared" si="33"/>
        <v>3.5870329670329673E-2</v>
      </c>
      <c r="M63" s="87">
        <f t="shared" si="27"/>
        <v>1.6391379100598111E-2</v>
      </c>
      <c r="N63" s="87">
        <f>'Data-Interest Rates'!D12053</f>
        <v>3.7200000000000004E-2</v>
      </c>
      <c r="O63" s="87">
        <f t="shared" si="31"/>
        <v>3.5027093253968258E-2</v>
      </c>
      <c r="P63" s="56">
        <f>+'Data-Equity Market'!F1093</f>
        <v>5.3866666666666729E-2</v>
      </c>
      <c r="R63" s="57">
        <f t="shared" si="28"/>
        <v>8.9250881721236977E-2</v>
      </c>
      <c r="S63" s="88">
        <f t="shared" si="26"/>
        <v>6.7246933256739291E-2</v>
      </c>
      <c r="T63" s="89">
        <f t="shared" si="32"/>
        <v>0.12427797497520524</v>
      </c>
    </row>
    <row r="64" spans="2:20">
      <c r="B64" s="54">
        <v>1967</v>
      </c>
      <c r="C64" s="51">
        <v>0.23980000000000001</v>
      </c>
      <c r="D64" s="51">
        <v>5.0700000000000002E-2</v>
      </c>
      <c r="E64" s="53">
        <v>0.18910000000000002</v>
      </c>
      <c r="F64" s="45"/>
      <c r="G64" s="59" t="s">
        <v>204</v>
      </c>
      <c r="H64" s="55">
        <f>+'Data-Volatility'!D5051</f>
        <v>23.070156250000004</v>
      </c>
      <c r="I64" s="55">
        <f t="shared" si="17"/>
        <v>19.123898762601424</v>
      </c>
      <c r="J64" s="55">
        <f t="shared" si="30"/>
        <v>31.643030133928569</v>
      </c>
      <c r="K64" s="86">
        <f>+'Data-Interest Rates'!L17540</f>
        <v>1.1784946236559129E-3</v>
      </c>
      <c r="L64" s="87">
        <f t="shared" si="33"/>
        <v>3.3437378392217103E-2</v>
      </c>
      <c r="M64" s="87">
        <f t="shared" si="27"/>
        <v>1.6391379100598111E-2</v>
      </c>
      <c r="N64" s="87">
        <f>'Data-Interest Rates'!D11992</f>
        <v>3.4615873015873017E-2</v>
      </c>
      <c r="O64" s="87">
        <f t="shared" si="31"/>
        <v>3.2548060995903738E-2</v>
      </c>
      <c r="P64" s="56">
        <f>+'Data-Equity Market'!F1032</f>
        <v>6.0385720716041646E-2</v>
      </c>
      <c r="R64" s="57">
        <f t="shared" ref="R64:R95" si="34">$E$71*J64/100</f>
        <v>0.11105460357089571</v>
      </c>
      <c r="S64" s="88">
        <f t="shared" si="26"/>
        <v>6.7246933256739291E-2</v>
      </c>
      <c r="T64" s="89">
        <f t="shared" si="32"/>
        <v>0.14360266456679943</v>
      </c>
    </row>
    <row r="65" spans="1:20">
      <c r="B65" s="54">
        <v>1966</v>
      </c>
      <c r="C65" s="51">
        <v>-0.10059999999999999</v>
      </c>
      <c r="D65" s="51">
        <v>4.9299999999999997E-2</v>
      </c>
      <c r="E65" s="53">
        <v>-0.14989999999999998</v>
      </c>
      <c r="F65" s="45"/>
      <c r="G65" s="59" t="s">
        <v>205</v>
      </c>
      <c r="H65" s="55">
        <f>+'Data-Volatility'!D4987</f>
        <v>25.486249999999998</v>
      </c>
      <c r="I65" s="55">
        <f t="shared" si="17"/>
        <v>19.123898762601424</v>
      </c>
      <c r="J65" s="55">
        <f t="shared" si="30"/>
        <v>40.524475446428575</v>
      </c>
      <c r="K65" s="86">
        <f>+'Data-Interest Rates'!L17448</f>
        <v>1.5505376344086036E-3</v>
      </c>
      <c r="L65" s="87">
        <f t="shared" si="33"/>
        <v>3.3629462365591389E-2</v>
      </c>
      <c r="M65" s="87">
        <f t="shared" si="27"/>
        <v>1.6391379100598111E-2</v>
      </c>
      <c r="N65" s="87">
        <f>'Data-Interest Rates'!D11930</f>
        <v>3.5179999999999996E-2</v>
      </c>
      <c r="O65" s="87">
        <f t="shared" si="31"/>
        <v>3.2005203853046595E-2</v>
      </c>
      <c r="P65" s="56">
        <f>+'Data-Equity Market'!F968</f>
        <v>0.15605694690914906</v>
      </c>
      <c r="R65" s="57">
        <f t="shared" si="34"/>
        <v>0.14222498719539922</v>
      </c>
      <c r="S65" s="88">
        <f t="shared" si="26"/>
        <v>6.7246933256739291E-2</v>
      </c>
      <c r="T65" s="89">
        <f t="shared" si="32"/>
        <v>0.17423019104844581</v>
      </c>
    </row>
    <row r="66" spans="1:20">
      <c r="B66" s="54">
        <v>1965</v>
      </c>
      <c r="C66" s="51">
        <v>0.1245</v>
      </c>
      <c r="D66" s="51">
        <v>4.2800000000000005E-2</v>
      </c>
      <c r="E66" s="53">
        <v>8.1699999999999995E-2</v>
      </c>
      <c r="F66" s="45"/>
      <c r="G66" s="59" t="s">
        <v>206</v>
      </c>
      <c r="H66" s="55">
        <f>+'Data-Volatility'!D4923</f>
        <v>33.015714285714282</v>
      </c>
      <c r="I66" s="55">
        <f t="shared" si="17"/>
        <v>19.123898762601424</v>
      </c>
      <c r="J66" s="55">
        <f t="shared" si="30"/>
        <v>40.421233258928574</v>
      </c>
      <c r="K66" s="86">
        <f>+'Data-Interest Rates'!L17356</f>
        <v>1.7782608695652174E-3</v>
      </c>
      <c r="L66" s="87">
        <f t="shared" si="33"/>
        <v>3.1334239130434788E-2</v>
      </c>
      <c r="M66" s="87">
        <f t="shared" si="27"/>
        <v>1.6391379100598111E-2</v>
      </c>
      <c r="N66" s="87">
        <f>'Data-Interest Rates'!D11866</f>
        <v>3.3112500000000003E-2</v>
      </c>
      <c r="O66" s="87">
        <f t="shared" si="31"/>
        <v>3.2870588468431217E-2</v>
      </c>
      <c r="P66" s="56">
        <f>+'Data-Equity Market'!F904</f>
        <v>0.15929094030843483</v>
      </c>
      <c r="R66" s="57">
        <f t="shared" si="34"/>
        <v>0.14186264767999637</v>
      </c>
      <c r="S66" s="88">
        <f t="shared" si="26"/>
        <v>6.7246933256739291E-2</v>
      </c>
      <c r="T66" s="89">
        <f t="shared" si="32"/>
        <v>0.17473323614842759</v>
      </c>
    </row>
    <row r="67" spans="1:20">
      <c r="B67" s="54">
        <v>1964</v>
      </c>
      <c r="C67" s="51">
        <v>0.1648</v>
      </c>
      <c r="D67" s="51">
        <v>4.1900000000000007E-2</v>
      </c>
      <c r="E67" s="53">
        <v>0.1229</v>
      </c>
      <c r="F67" s="45"/>
      <c r="G67" s="59" t="s">
        <v>207</v>
      </c>
      <c r="H67" s="55">
        <f>+'Data-Volatility'!D4860</f>
        <v>44.999999999999993</v>
      </c>
      <c r="I67" s="55">
        <f t="shared" si="17"/>
        <v>19.123898762601424</v>
      </c>
      <c r="J67" s="55">
        <f t="shared" si="30"/>
        <v>37.723429687500001</v>
      </c>
      <c r="K67" s="86">
        <f>+'Data-Interest Rates'!L17265</f>
        <v>1.8395604395604398E-3</v>
      </c>
      <c r="L67" s="87">
        <f t="shared" si="33"/>
        <v>2.5444310528181496E-2</v>
      </c>
      <c r="M67" s="87">
        <f t="shared" si="27"/>
        <v>1.6391379100598111E-2</v>
      </c>
      <c r="N67" s="87">
        <f>'Data-Interest Rates'!D11803</f>
        <v>2.7283870967741937E-2</v>
      </c>
      <c r="O67" s="87">
        <f t="shared" si="31"/>
        <v>3.4279771160738909E-2</v>
      </c>
      <c r="P67" s="56">
        <f>+'Data-Equity Market'!F841</f>
        <v>-0.11011851505182457</v>
      </c>
      <c r="R67" s="57">
        <f t="shared" si="34"/>
        <v>0.13239441708169147</v>
      </c>
      <c r="S67" s="88">
        <f t="shared" si="26"/>
        <v>6.7246933256739291E-2</v>
      </c>
      <c r="T67" s="89">
        <f t="shared" si="32"/>
        <v>0.16667418824243038</v>
      </c>
    </row>
    <row r="68" spans="1:20">
      <c r="B68" s="54">
        <v>1963</v>
      </c>
      <c r="C68" s="51">
        <v>0.22800000000000001</v>
      </c>
      <c r="D68" s="51">
        <v>0.04</v>
      </c>
      <c r="E68" s="53">
        <v>0.188</v>
      </c>
      <c r="F68" s="45"/>
      <c r="G68" s="59" t="s">
        <v>208</v>
      </c>
      <c r="H68" s="55">
        <f>+'Data-Volatility'!D4799</f>
        <v>58.595937500000012</v>
      </c>
      <c r="I68" s="55">
        <f t="shared" si="17"/>
        <v>19.123898762601424</v>
      </c>
      <c r="J68" s="55">
        <f t="shared" si="30"/>
        <v>33.003470671106555</v>
      </c>
      <c r="K68" s="86">
        <f>+'Data-Interest Rates'!L17175</f>
        <v>5.2172043010752719E-3</v>
      </c>
      <c r="L68" s="87">
        <f t="shared" si="33"/>
        <v>2.722724014336917E-2</v>
      </c>
      <c r="M68" s="87">
        <f t="shared" si="27"/>
        <v>1.6391379100598111E-2</v>
      </c>
      <c r="N68" s="87">
        <f>'Data-Interest Rates'!D11742</f>
        <v>3.2444444444444442E-2</v>
      </c>
      <c r="O68" s="87">
        <f t="shared" si="31"/>
        <v>3.6637029225255031E-2</v>
      </c>
      <c r="P68" s="56">
        <f>+'Data-Equity Market'!F780</f>
        <v>-0.21943226749183431</v>
      </c>
      <c r="R68" s="57">
        <f t="shared" si="34"/>
        <v>0.11582921535423696</v>
      </c>
      <c r="S68" s="88">
        <f t="shared" si="26"/>
        <v>6.7246933256739291E-2</v>
      </c>
      <c r="T68" s="89">
        <f t="shared" si="32"/>
        <v>0.15246624457949198</v>
      </c>
    </row>
    <row r="69" spans="1:20">
      <c r="A69" s="122"/>
      <c r="B69" s="224" t="s">
        <v>365</v>
      </c>
      <c r="C69" s="225"/>
      <c r="D69" s="225"/>
      <c r="E69" s="60">
        <f>AVERAGE(E11:E68)</f>
        <v>5.777191539798892E-2</v>
      </c>
      <c r="F69" s="45"/>
      <c r="G69" s="59" t="s">
        <v>209</v>
      </c>
      <c r="H69" s="55">
        <f>+'Data-Volatility'!D4735</f>
        <v>25.073281250000004</v>
      </c>
      <c r="I69" s="55">
        <f t="shared" si="17"/>
        <v>19.123898762601424</v>
      </c>
      <c r="J69" s="55">
        <f t="shared" si="30"/>
        <v>23.861947233606557</v>
      </c>
      <c r="K69" s="86">
        <f>+'Data-Interest Rates'!L17083</f>
        <v>1.9463440860215054E-2</v>
      </c>
      <c r="L69" s="87">
        <f t="shared" si="33"/>
        <v>1.9178097601323409E-2</v>
      </c>
      <c r="M69" s="87">
        <f t="shared" si="27"/>
        <v>1.6391379100598111E-2</v>
      </c>
      <c r="N69" s="87">
        <f>'Data-Interest Rates'!D11680</f>
        <v>3.8641538461538463E-2</v>
      </c>
      <c r="O69" s="87">
        <f t="shared" si="31"/>
        <v>3.9205283193508994E-2</v>
      </c>
      <c r="P69" s="56">
        <f>+'Data-Equity Market'!F716</f>
        <v>-8.3698011784569815E-2</v>
      </c>
      <c r="R69" s="57">
        <f t="shared" si="34"/>
        <v>8.3746059692823907E-2</v>
      </c>
      <c r="S69" s="88">
        <f t="shared" si="26"/>
        <v>6.7246933256739291E-2</v>
      </c>
      <c r="T69" s="89">
        <f t="shared" si="32"/>
        <v>0.1229513428863329</v>
      </c>
    </row>
    <row r="70" spans="1:20">
      <c r="A70" s="122"/>
      <c r="B70" s="215" t="s">
        <v>1</v>
      </c>
      <c r="C70" s="216"/>
      <c r="D70" s="216"/>
      <c r="E70" s="61">
        <f>STDEV(C11:C68)</f>
        <v>0.16461077713598027</v>
      </c>
      <c r="F70" s="45"/>
      <c r="G70" s="59" t="s">
        <v>210</v>
      </c>
      <c r="H70" s="55">
        <f>+'Data-Volatility'!D4671</f>
        <v>22.224499999999999</v>
      </c>
      <c r="I70" s="55">
        <f t="shared" si="17"/>
        <v>19.123898762601424</v>
      </c>
      <c r="J70" s="55">
        <f t="shared" si="30"/>
        <v>22.990928508408143</v>
      </c>
      <c r="K70" s="86">
        <f>+'Data-Interest Rates'!L16991</f>
        <v>2.0893478260869562E-2</v>
      </c>
      <c r="L70" s="87">
        <f t="shared" si="33"/>
        <v>1.785575250836121E-2</v>
      </c>
      <c r="M70" s="87">
        <f t="shared" si="27"/>
        <v>1.6391379100598111E-2</v>
      </c>
      <c r="N70" s="87">
        <f>'Data-Interest Rates'!D11616</f>
        <v>3.8749230769230772E-2</v>
      </c>
      <c r="O70" s="87">
        <f t="shared" si="31"/>
        <v>4.1402320453124378E-2</v>
      </c>
      <c r="P70" s="56">
        <f>+'Data-Equity Market'!F652</f>
        <v>-2.726941898660229E-2</v>
      </c>
      <c r="R70" s="57">
        <f t="shared" si="34"/>
        <v>8.068912618107342E-2</v>
      </c>
      <c r="S70" s="88">
        <f t="shared" si="26"/>
        <v>6.7246933256739291E-2</v>
      </c>
      <c r="T70" s="89">
        <f t="shared" si="32"/>
        <v>0.1220914466341978</v>
      </c>
    </row>
    <row r="71" spans="1:20">
      <c r="A71" s="122"/>
      <c r="B71" s="215" t="s">
        <v>364</v>
      </c>
      <c r="C71" s="216"/>
      <c r="D71" s="216"/>
      <c r="E71" s="63">
        <f>E69/E70</f>
        <v>0.35096071109770161</v>
      </c>
      <c r="F71" s="45"/>
      <c r="G71" s="59" t="s">
        <v>211</v>
      </c>
      <c r="H71" s="55">
        <f>+'Data-Volatility'!D4607</f>
        <v>26.120163934426223</v>
      </c>
      <c r="I71" s="55">
        <f t="shared" si="17"/>
        <v>19.123898762601424</v>
      </c>
      <c r="J71" s="55">
        <f t="shared" si="30"/>
        <v>20.867779698884334</v>
      </c>
      <c r="K71" s="86">
        <f>+'Data-Interest Rates'!L16900</f>
        <v>3.1801086956521736E-2</v>
      </c>
      <c r="L71" s="87">
        <f t="shared" si="33"/>
        <v>4.911816269284712E-3</v>
      </c>
      <c r="M71" s="87">
        <f t="shared" si="27"/>
        <v>1.6391379100598111E-2</v>
      </c>
      <c r="N71" s="87">
        <f>'Data-Interest Rates'!D11552</f>
        <v>3.6712903225806448E-2</v>
      </c>
      <c r="O71" s="87">
        <f t="shared" si="31"/>
        <v>4.3822705068508994E-2</v>
      </c>
      <c r="P71" s="56">
        <f>+'Data-Equity Market'!F588</f>
        <v>-9.4444179461718902E-2</v>
      </c>
      <c r="R71" s="57">
        <f t="shared" si="34"/>
        <v>7.3237708021506268E-2</v>
      </c>
      <c r="S71" s="88">
        <f t="shared" si="26"/>
        <v>6.7246933256739291E-2</v>
      </c>
      <c r="T71" s="89">
        <f t="shared" si="32"/>
        <v>0.11706041309001526</v>
      </c>
    </row>
    <row r="72" spans="1:20">
      <c r="A72" s="122"/>
      <c r="B72" s="215" t="s">
        <v>366</v>
      </c>
      <c r="C72" s="216"/>
      <c r="D72" s="216"/>
      <c r="E72" s="211">
        <f>(AVERAGE(E13:E68)/(STDEV(C13:C68)))</f>
        <v>0.31171527531865395</v>
      </c>
      <c r="F72" s="45"/>
      <c r="G72" s="59" t="s">
        <v>212</v>
      </c>
      <c r="H72" s="55">
        <f>+'Data-Volatility'!D4546</f>
        <v>22.029843750000001</v>
      </c>
      <c r="I72" s="55">
        <f t="shared" si="17"/>
        <v>19.123898762601424</v>
      </c>
      <c r="J72" s="55">
        <f t="shared" si="30"/>
        <v>17.478640354622037</v>
      </c>
      <c r="K72" s="86">
        <f>+'Data-Interest Rates'!L16809</f>
        <v>4.4965591397849468E-2</v>
      </c>
      <c r="L72" s="87">
        <f t="shared" si="33"/>
        <v>-2.248131080389161E-3</v>
      </c>
      <c r="M72" s="87">
        <f t="shared" si="27"/>
        <v>1.6391379100598111E-2</v>
      </c>
      <c r="N72" s="87">
        <f>'Data-Interest Rates'!D11491</f>
        <v>4.2717460317460307E-2</v>
      </c>
      <c r="O72" s="87">
        <f t="shared" si="31"/>
        <v>4.6343288785866903E-2</v>
      </c>
      <c r="P72" s="56">
        <f>+'Data-Equity Market'!F527</f>
        <v>-3.3319081870462508E-2</v>
      </c>
      <c r="R72" s="57">
        <f t="shared" si="34"/>
        <v>6.1343160478791334E-2</v>
      </c>
      <c r="S72" s="88">
        <f t="shared" si="26"/>
        <v>6.7246933256739291E-2</v>
      </c>
      <c r="T72" s="89">
        <f t="shared" si="32"/>
        <v>0.10768644926465823</v>
      </c>
    </row>
    <row r="73" spans="1:20">
      <c r="A73" s="122"/>
      <c r="B73" s="215" t="s">
        <v>330</v>
      </c>
      <c r="C73" s="216"/>
      <c r="D73" s="216"/>
      <c r="E73" s="63">
        <f>(AVERAGE(E12:E68)/(STDEV(C12:C68)))</f>
        <v>0.33604531772583685</v>
      </c>
      <c r="F73" s="62"/>
      <c r="G73" s="59" t="s">
        <v>213</v>
      </c>
      <c r="H73" s="55">
        <f>+'Data-Volatility'!D4482</f>
        <v>21.589206349206346</v>
      </c>
      <c r="I73" s="55">
        <f t="shared" si="17"/>
        <v>19.123898762601424</v>
      </c>
      <c r="J73" s="55">
        <f t="shared" si="30"/>
        <v>14.729909575852197</v>
      </c>
      <c r="K73" s="86">
        <f>+'Data-Interest Rates'!L16717</f>
        <v>5.076881720430107E-2</v>
      </c>
      <c r="L73" s="87">
        <f t="shared" si="33"/>
        <v>-3.3391297043010859E-3</v>
      </c>
      <c r="M73" s="87">
        <f t="shared" si="27"/>
        <v>1.6391379100598111E-2</v>
      </c>
      <c r="N73" s="87">
        <f>'Data-Interest Rates'!D11429</f>
        <v>4.7429687499999984E-2</v>
      </c>
      <c r="O73" s="87">
        <f t="shared" si="31"/>
        <v>4.7240907833485953E-2</v>
      </c>
      <c r="P73" s="56">
        <f>+'Data-Equity Market'!F463</f>
        <v>2.0301507537688446E-2</v>
      </c>
      <c r="R73" s="57">
        <f t="shared" si="34"/>
        <v>5.1696195391459317E-2</v>
      </c>
      <c r="S73" s="88">
        <f t="shared" si="26"/>
        <v>6.7246933256739291E-2</v>
      </c>
      <c r="T73" s="89">
        <f t="shared" si="32"/>
        <v>9.8937103224945269E-2</v>
      </c>
    </row>
    <row r="74" spans="1:20">
      <c r="A74" s="122"/>
      <c r="B74" s="215" t="s">
        <v>364</v>
      </c>
      <c r="C74" s="216"/>
      <c r="D74" s="216"/>
      <c r="E74" s="63">
        <f>(AVERAGE(E11:E68)/(STDEV(C11:C68)))</f>
        <v>0.35096071109770161</v>
      </c>
      <c r="F74" s="62"/>
      <c r="G74" s="59" t="s">
        <v>214</v>
      </c>
      <c r="H74" s="55">
        <f>+'Data-Volatility'!D4419</f>
        <v>13.731904761904756</v>
      </c>
      <c r="I74" s="55">
        <f t="shared" si="17"/>
        <v>19.123898762601424</v>
      </c>
      <c r="J74" s="55">
        <f t="shared" si="30"/>
        <v>12.734592115534735</v>
      </c>
      <c r="K74" s="86">
        <f>+'Data-Interest Rates'!L16625</f>
        <v>5.2529347826086974E-2</v>
      </c>
      <c r="L74" s="87">
        <f t="shared" si="33"/>
        <v>-4.098578595317752E-3</v>
      </c>
      <c r="M74" s="87">
        <f t="shared" si="27"/>
        <v>1.6391379100598111E-2</v>
      </c>
      <c r="N74" s="87">
        <f>'Data-Interest Rates'!D11366</f>
        <v>4.8430769230769222E-2</v>
      </c>
      <c r="O74" s="87">
        <f t="shared" si="31"/>
        <v>4.7627235958485961E-2</v>
      </c>
      <c r="P74" s="56">
        <f>+'Data-Equity Market'!F400</f>
        <v>6.2782939112412173E-2</v>
      </c>
      <c r="R74" s="57">
        <f t="shared" si="34"/>
        <v>4.4693415044072544E-2</v>
      </c>
      <c r="S74" s="88">
        <f t="shared" si="26"/>
        <v>6.7246933256739291E-2</v>
      </c>
      <c r="T74" s="89">
        <f t="shared" si="32"/>
        <v>9.2320651002558513E-2</v>
      </c>
    </row>
    <row r="75" spans="1:20">
      <c r="A75" s="122"/>
      <c r="B75" s="215" t="s">
        <v>331</v>
      </c>
      <c r="C75" s="220"/>
      <c r="D75" s="220"/>
      <c r="E75" s="182">
        <f>(AVERAGE(E10:E68)/(STDEV(C10:C68)))</f>
        <v>0.36879131425419254</v>
      </c>
      <c r="F75" s="45"/>
      <c r="G75" s="59" t="s">
        <v>215</v>
      </c>
      <c r="H75" s="55">
        <f>+'Data-Volatility'!D4356</f>
        <v>12.563606557377048</v>
      </c>
      <c r="I75" s="55">
        <f t="shared" si="17"/>
        <v>19.123898762601424</v>
      </c>
      <c r="J75" s="55">
        <f t="shared" si="30"/>
        <v>12.933798464741084</v>
      </c>
      <c r="K75" s="86">
        <f>+'Data-Interest Rates'!L16534</f>
        <v>5.2536263736263758E-2</v>
      </c>
      <c r="L75" s="87">
        <f t="shared" si="33"/>
        <v>-5.7410256410256669E-3</v>
      </c>
      <c r="M75" s="87">
        <f t="shared" si="27"/>
        <v>1.6391379100598111E-2</v>
      </c>
      <c r="N75" s="87">
        <f>'Data-Interest Rates'!D11302</f>
        <v>4.6795238095238091E-2</v>
      </c>
      <c r="O75" s="87">
        <f t="shared" si="31"/>
        <v>4.8192981150793658E-2</v>
      </c>
      <c r="P75" s="56">
        <f>+'Data-Equity Market'!F337</f>
        <v>6.3994364470547627E-3</v>
      </c>
      <c r="R75" s="57">
        <f t="shared" si="34"/>
        <v>4.5392551063798921E-2</v>
      </c>
      <c r="S75" s="88">
        <f t="shared" si="26"/>
        <v>6.7246933256739291E-2</v>
      </c>
      <c r="T75" s="89">
        <f t="shared" si="32"/>
        <v>9.3585532214592579E-2</v>
      </c>
    </row>
    <row r="76" spans="1:20">
      <c r="A76" s="122"/>
      <c r="B76" s="215" t="s">
        <v>332</v>
      </c>
      <c r="C76" s="220"/>
      <c r="D76" s="220"/>
      <c r="E76" s="182">
        <f>(AVERAGE(E9:E68)/(STDEV(C9:C68)))</f>
        <v>0.3764079900406278</v>
      </c>
      <c r="F76" s="45"/>
      <c r="G76" s="59" t="s">
        <v>216</v>
      </c>
      <c r="H76" s="55">
        <f>+'Data-Volatility'!D4295</f>
        <v>11.034920634920635</v>
      </c>
      <c r="I76" s="55">
        <f t="shared" si="17"/>
        <v>19.123898762601424</v>
      </c>
      <c r="J76" s="55">
        <f t="shared" si="30"/>
        <v>12.803501664106502</v>
      </c>
      <c r="K76" s="86">
        <f>+'Data-Interest Rates'!L16444</f>
        <v>5.2439784946236551E-2</v>
      </c>
      <c r="L76" s="87">
        <f t="shared" si="33"/>
        <v>-6.1318484383000235E-3</v>
      </c>
      <c r="M76" s="87">
        <f t="shared" si="27"/>
        <v>1.6391379100598111E-2</v>
      </c>
      <c r="N76" s="87">
        <f>'Data-Interest Rates'!D11240</f>
        <v>4.6307936507936527E-2</v>
      </c>
      <c r="O76" s="87">
        <f t="shared" si="31"/>
        <v>4.7929489087301602E-2</v>
      </c>
      <c r="P76" s="56">
        <f>+'Data-Equity Market'!F276</f>
        <v>6.6982610096198547E-2</v>
      </c>
      <c r="R76" s="57">
        <f t="shared" si="34"/>
        <v>4.493526048575424E-2</v>
      </c>
      <c r="S76" s="88">
        <f t="shared" si="26"/>
        <v>6.7246933256739291E-2</v>
      </c>
      <c r="T76" s="89">
        <f t="shared" si="32"/>
        <v>9.2864749573055849E-2</v>
      </c>
    </row>
    <row r="77" spans="1:20">
      <c r="A77" s="122"/>
      <c r="B77" s="215" t="s">
        <v>363</v>
      </c>
      <c r="C77" s="220"/>
      <c r="D77" s="220"/>
      <c r="E77" s="182">
        <f>(AVERAGE(E8:E68)/(STDEV(C8:C68)))</f>
        <v>0.37673651240268857</v>
      </c>
      <c r="F77" s="45"/>
      <c r="G77" s="59" t="s">
        <v>166</v>
      </c>
      <c r="H77" s="55">
        <f>+'Data-Volatility'!D4232</f>
        <v>13.607936507936504</v>
      </c>
      <c r="I77" s="55">
        <f t="shared" si="17"/>
        <v>19.123898762601424</v>
      </c>
      <c r="J77" s="55">
        <f t="shared" si="30"/>
        <v>13.240208013312852</v>
      </c>
      <c r="K77" s="86">
        <f>+'Data-Interest Rates'!L16352</f>
        <v>5.2432258064516138E-2</v>
      </c>
      <c r="L77" s="87">
        <f t="shared" si="33"/>
        <v>-3.4572580645161263E-3</v>
      </c>
      <c r="M77" s="87">
        <f t="shared" si="27"/>
        <v>1.6391379100598111E-2</v>
      </c>
      <c r="N77" s="87">
        <f>'Data-Interest Rates'!D11178</f>
        <v>4.8975000000000012E-2</v>
      </c>
      <c r="O77" s="87">
        <f t="shared" si="31"/>
        <v>4.756702108934973E-2</v>
      </c>
      <c r="P77" s="56">
        <f>+'Data-Equity Market'!F213</f>
        <v>5.6657194576669623E-2</v>
      </c>
      <c r="R77" s="57">
        <f t="shared" si="34"/>
        <v>4.6467928194337656E-2</v>
      </c>
      <c r="S77" s="88">
        <f t="shared" si="26"/>
        <v>6.7246933256739291E-2</v>
      </c>
      <c r="T77" s="89">
        <f t="shared" si="32"/>
        <v>9.4034949283687386E-2</v>
      </c>
    </row>
    <row r="78" spans="1:20">
      <c r="A78" s="122"/>
      <c r="B78" s="212" t="s">
        <v>334</v>
      </c>
      <c r="C78" s="213"/>
      <c r="D78" s="213"/>
      <c r="E78" s="193">
        <f>AVERAGE(D11:D68)</f>
        <v>6.0685320822919941E-2</v>
      </c>
      <c r="F78" s="45"/>
      <c r="G78" s="59" t="s">
        <v>165</v>
      </c>
      <c r="H78" s="55">
        <f>+'Data-Volatility'!D4169</f>
        <v>14.528730158730159</v>
      </c>
      <c r="I78" s="55">
        <f t="shared" si="17"/>
        <v>19.123898762601424</v>
      </c>
      <c r="J78" s="55">
        <f t="shared" si="30"/>
        <v>12.900919198828726</v>
      </c>
      <c r="K78" s="86">
        <f>+'Data-Interest Rates'!L16260</f>
        <v>4.9085869565217398E-2</v>
      </c>
      <c r="L78" s="87">
        <f t="shared" si="33"/>
        <v>1.6078804347826117E-3</v>
      </c>
      <c r="M78" s="87">
        <f t="shared" si="27"/>
        <v>1.6391379100598111E-2</v>
      </c>
      <c r="N78" s="87">
        <f>'Data-Interest Rates'!D11115</f>
        <v>5.069375000000001E-2</v>
      </c>
      <c r="O78" s="87">
        <f t="shared" si="31"/>
        <v>4.5850578781657415E-2</v>
      </c>
      <c r="P78" s="56">
        <f>+'Data-Equity Market'!F150</f>
        <v>-1.4410027549329629E-2</v>
      </c>
      <c r="Q78" s="68"/>
      <c r="R78" s="57">
        <f t="shared" si="34"/>
        <v>4.5277157758349201E-2</v>
      </c>
      <c r="S78" s="88">
        <f t="shared" si="26"/>
        <v>6.7246933256739291E-2</v>
      </c>
      <c r="T78" s="89">
        <f t="shared" si="32"/>
        <v>9.112773654000661E-2</v>
      </c>
    </row>
    <row r="79" spans="1:20">
      <c r="A79" s="122"/>
      <c r="F79" s="45"/>
      <c r="G79" s="59" t="s">
        <v>164</v>
      </c>
      <c r="H79" s="55">
        <f>+'Data-Volatility'!D4106</f>
        <v>12.042419354838714</v>
      </c>
      <c r="I79" s="55">
        <f t="shared" si="17"/>
        <v>19.123898762601424</v>
      </c>
      <c r="J79" s="55">
        <f t="shared" si="30"/>
        <v>12.620572596646188</v>
      </c>
      <c r="K79" s="86">
        <f>+'Data-Interest Rates'!L16169</f>
        <v>4.4501098901098865E-2</v>
      </c>
      <c r="L79" s="87">
        <f t="shared" si="33"/>
        <v>1.2401709401709954E-3</v>
      </c>
      <c r="M79" s="87">
        <f t="shared" si="27"/>
        <v>1.6391379100598111E-2</v>
      </c>
      <c r="N79" s="87">
        <f>'Data-Interest Rates'!D11052</f>
        <v>4.574126984126986E-2</v>
      </c>
      <c r="O79" s="87">
        <f t="shared" si="31"/>
        <v>4.3586756666272798E-2</v>
      </c>
      <c r="P79" s="56">
        <f>+'Data-Equity Market'!F87</f>
        <v>4.2077608398572108E-2</v>
      </c>
      <c r="R79" s="57">
        <f t="shared" si="34"/>
        <v>4.4293251329791124E-2</v>
      </c>
      <c r="S79" s="88">
        <f t="shared" si="26"/>
        <v>6.7246933256739291E-2</v>
      </c>
      <c r="T79" s="89">
        <f t="shared" si="32"/>
        <v>8.7880007996063922E-2</v>
      </c>
    </row>
    <row r="80" spans="1:20">
      <c r="A80" s="122"/>
      <c r="F80" s="45"/>
      <c r="G80" s="59" t="s">
        <v>163</v>
      </c>
      <c r="H80" s="55">
        <f>+'Data-Volatility'!D4044</f>
        <v>12.781746031746035</v>
      </c>
      <c r="I80" s="55">
        <f t="shared" si="17"/>
        <v>19.123898762601424</v>
      </c>
      <c r="J80" s="55">
        <f t="shared" si="30"/>
        <v>12.806730053018475</v>
      </c>
      <c r="K80" s="86">
        <f>+'Data-Interest Rates'!L16079</f>
        <v>3.9777419354838701E-2</v>
      </c>
      <c r="L80" s="87">
        <f t="shared" si="33"/>
        <v>5.0806451612903369E-3</v>
      </c>
      <c r="M80" s="87">
        <f t="shared" si="27"/>
        <v>1.6391379100598111E-2</v>
      </c>
      <c r="N80" s="87">
        <f>'Data-Interest Rates'!D10990</f>
        <v>4.4858064516129038E-2</v>
      </c>
      <c r="O80" s="87">
        <f>AVERAGE(N80:N83)</f>
        <v>4.2907890818858568E-2</v>
      </c>
      <c r="P80" s="56"/>
      <c r="R80" s="57">
        <f t="shared" si="34"/>
        <v>4.4946590862436693E-2</v>
      </c>
      <c r="S80" s="88">
        <f t="shared" si="26"/>
        <v>6.7246933256739291E-2</v>
      </c>
      <c r="T80" s="64"/>
    </row>
    <row r="81" spans="1:20">
      <c r="A81" s="122"/>
      <c r="F81" s="45"/>
      <c r="G81" s="59" t="s">
        <v>162</v>
      </c>
      <c r="H81" s="55">
        <f>+'Data-Volatility'!D3981</f>
        <v>12.250781249999998</v>
      </c>
      <c r="I81" s="55">
        <f t="shared" si="17"/>
        <v>19.123898762601424</v>
      </c>
      <c r="J81" s="55">
        <f t="shared" si="30"/>
        <v>13.023793545081965</v>
      </c>
      <c r="K81" s="86">
        <f>+'Data-Interest Rates'!L15987</f>
        <v>3.4588172043010762E-2</v>
      </c>
      <c r="L81" s="87">
        <f t="shared" si="33"/>
        <v>7.5210587262200049E-3</v>
      </c>
      <c r="M81" s="87">
        <f t="shared" si="27"/>
        <v>1.6391379100598111E-2</v>
      </c>
      <c r="N81" s="87">
        <f>'Data-Interest Rates'!D10929</f>
        <v>4.2109230769230767E-2</v>
      </c>
      <c r="O81" s="75"/>
      <c r="P81" s="64"/>
      <c r="R81" s="57">
        <f t="shared" si="34"/>
        <v>4.5708398437716229E-2</v>
      </c>
      <c r="S81" s="88">
        <f t="shared" si="26"/>
        <v>6.7246933256739291E-2</v>
      </c>
      <c r="T81" s="64"/>
    </row>
    <row r="82" spans="1:20">
      <c r="A82" s="122"/>
      <c r="F82" s="45"/>
      <c r="G82" s="59" t="s">
        <v>161</v>
      </c>
      <c r="H82" s="55">
        <f>+'Data-Volatility'!D3917</f>
        <v>13.407343750000003</v>
      </c>
      <c r="I82" s="55">
        <f t="shared" si="17"/>
        <v>19.123898762601424</v>
      </c>
      <c r="J82" s="55">
        <f t="shared" si="30"/>
        <v>13.821098232581965</v>
      </c>
      <c r="K82" s="86">
        <f>+'Data-Interest Rates'!L15895</f>
        <v>2.9419565217391308E-2</v>
      </c>
      <c r="L82" s="87">
        <f t="shared" si="33"/>
        <v>1.2218896321070233E-2</v>
      </c>
      <c r="M82" s="87">
        <f t="shared" si="27"/>
        <v>1.6391379100598111E-2</v>
      </c>
      <c r="N82" s="87">
        <f>'Data-Interest Rates'!D10865</f>
        <v>4.1638461538461541E-2</v>
      </c>
      <c r="O82" s="75"/>
      <c r="P82" s="64"/>
      <c r="R82" s="57">
        <f t="shared" si="34"/>
        <v>4.8506624638581533E-2</v>
      </c>
      <c r="S82" s="88">
        <f t="shared" si="26"/>
        <v>6.7246933256739291E-2</v>
      </c>
      <c r="T82" s="64"/>
    </row>
    <row r="83" spans="1:20">
      <c r="F83" s="45"/>
      <c r="G83" s="59" t="s">
        <v>160</v>
      </c>
      <c r="H83" s="55">
        <f>+'Data-Volatility'!D3853</f>
        <v>12.787049180327864</v>
      </c>
      <c r="I83" s="55">
        <f t="shared" ref="I83" si="35">I82</f>
        <v>19.123898762601424</v>
      </c>
      <c r="J83" s="55">
        <f t="shared" si="30"/>
        <v>14.526762295081966</v>
      </c>
      <c r="K83" s="86">
        <f>+'Data-Interest Rates'!L15804</f>
        <v>2.4635164835164834E-2</v>
      </c>
      <c r="L83" s="94">
        <f>+N83-K83</f>
        <v>1.8390641616448072E-2</v>
      </c>
      <c r="M83" s="94">
        <f>+M82</f>
        <v>1.6391379100598111E-2</v>
      </c>
      <c r="N83" s="94">
        <f>'Data-Interest Rates'!D10801</f>
        <v>4.3025806451612907E-2</v>
      </c>
      <c r="O83" s="75"/>
      <c r="P83" s="64"/>
      <c r="R83" s="65">
        <f t="shared" si="34"/>
        <v>5.0983228250292466E-2</v>
      </c>
      <c r="S83" s="90">
        <f t="shared" si="26"/>
        <v>6.7246933256739291E-2</v>
      </c>
      <c r="T83" s="66"/>
    </row>
    <row r="84" spans="1:20">
      <c r="F84" s="45"/>
      <c r="G84" s="69" t="s">
        <v>217</v>
      </c>
      <c r="H84" s="70">
        <v>13.65</v>
      </c>
      <c r="I84" s="70"/>
      <c r="J84" s="70">
        <f t="shared" si="30"/>
        <v>15.495000000000001</v>
      </c>
      <c r="K84" s="71"/>
      <c r="L84" s="75"/>
      <c r="M84" s="87"/>
      <c r="N84" s="75"/>
      <c r="O84" s="72"/>
      <c r="P84" s="68"/>
      <c r="R84" s="67">
        <f t="shared" si="34"/>
        <v>5.4381362184588868E-2</v>
      </c>
      <c r="S84" s="88">
        <f t="shared" si="26"/>
        <v>6.7246933256739291E-2</v>
      </c>
      <c r="T84" s="73"/>
    </row>
    <row r="85" spans="1:20">
      <c r="F85" s="45"/>
      <c r="G85" s="59" t="s">
        <v>218</v>
      </c>
      <c r="H85" s="55">
        <v>15.44</v>
      </c>
      <c r="I85" s="55"/>
      <c r="J85" s="55">
        <f t="shared" si="30"/>
        <v>16.439999999999998</v>
      </c>
      <c r="K85" s="52"/>
      <c r="L85" s="75"/>
      <c r="M85" s="87"/>
      <c r="N85" s="75"/>
      <c r="O85" s="75"/>
      <c r="R85" s="45">
        <f t="shared" si="34"/>
        <v>5.7697940904462133E-2</v>
      </c>
      <c r="S85" s="88">
        <f t="shared" si="26"/>
        <v>6.7246933256739291E-2</v>
      </c>
      <c r="T85" s="64"/>
    </row>
    <row r="86" spans="1:20">
      <c r="F86" s="45"/>
      <c r="G86" s="59" t="s">
        <v>219</v>
      </c>
      <c r="H86" s="55">
        <v>16.23</v>
      </c>
      <c r="I86" s="55"/>
      <c r="J86" s="55">
        <f t="shared" si="30"/>
        <v>17.41</v>
      </c>
      <c r="K86" s="52"/>
      <c r="L86" s="75"/>
      <c r="M86" s="87"/>
      <c r="N86" s="75"/>
      <c r="O86" s="75"/>
      <c r="R86" s="45">
        <f t="shared" si="34"/>
        <v>6.110225980210985E-2</v>
      </c>
      <c r="S86" s="88">
        <f t="shared" si="26"/>
        <v>6.7246933256739291E-2</v>
      </c>
      <c r="T86" s="64"/>
    </row>
    <row r="87" spans="1:20">
      <c r="F87" s="45"/>
      <c r="G87" s="59" t="s">
        <v>220</v>
      </c>
      <c r="H87" s="55">
        <v>16.66</v>
      </c>
      <c r="I87" s="55"/>
      <c r="J87" s="55">
        <f t="shared" si="30"/>
        <v>18.734999999999999</v>
      </c>
      <c r="K87" s="52"/>
      <c r="L87" s="75"/>
      <c r="M87" s="87"/>
      <c r="N87" s="75"/>
      <c r="O87" s="75"/>
      <c r="R87" s="45">
        <f t="shared" si="34"/>
        <v>6.5752489224154387E-2</v>
      </c>
      <c r="S87" s="88">
        <f t="shared" si="26"/>
        <v>6.7246933256739291E-2</v>
      </c>
      <c r="T87" s="64"/>
    </row>
    <row r="88" spans="1:20">
      <c r="F88" s="45"/>
      <c r="G88" s="59" t="s">
        <v>221</v>
      </c>
      <c r="H88" s="55">
        <v>17.43</v>
      </c>
      <c r="I88" s="55"/>
      <c r="J88" s="55">
        <f t="shared" si="30"/>
        <v>22.074999999999999</v>
      </c>
      <c r="K88" s="52"/>
      <c r="L88" s="75"/>
      <c r="M88" s="87"/>
      <c r="N88" s="75"/>
      <c r="O88" s="75"/>
      <c r="R88" s="45">
        <f t="shared" si="34"/>
        <v>7.7474576974817633E-2</v>
      </c>
      <c r="S88" s="88">
        <f t="shared" si="26"/>
        <v>6.7246933256739291E-2</v>
      </c>
      <c r="T88" s="64"/>
    </row>
    <row r="89" spans="1:20">
      <c r="F89" s="45"/>
      <c r="G89" s="59" t="s">
        <v>222</v>
      </c>
      <c r="H89" s="55">
        <v>19.32</v>
      </c>
      <c r="I89" s="55"/>
      <c r="J89" s="55">
        <f t="shared" si="30"/>
        <v>25.400000000000002</v>
      </c>
      <c r="K89" s="52"/>
      <c r="L89" s="75"/>
      <c r="M89" s="87"/>
      <c r="N89" s="75"/>
      <c r="O89" s="75"/>
      <c r="R89" s="45">
        <f t="shared" si="34"/>
        <v>8.9144020618816211E-2</v>
      </c>
      <c r="S89" s="88">
        <f t="shared" si="26"/>
        <v>6.7246933256739291E-2</v>
      </c>
      <c r="T89" s="64"/>
    </row>
    <row r="90" spans="1:20">
      <c r="F90" s="45"/>
      <c r="G90" s="59" t="s">
        <v>223</v>
      </c>
      <c r="H90" s="55">
        <v>21.53</v>
      </c>
      <c r="I90" s="55"/>
      <c r="J90" s="55">
        <f t="shared" si="30"/>
        <v>29.337499999999999</v>
      </c>
      <c r="K90" s="52"/>
      <c r="L90" s="75"/>
      <c r="M90" s="87"/>
      <c r="N90" s="75"/>
      <c r="O90" s="75"/>
      <c r="R90" s="45">
        <f t="shared" si="34"/>
        <v>0.1029630986182882</v>
      </c>
      <c r="S90" s="88">
        <f t="shared" si="26"/>
        <v>6.7246933256739291E-2</v>
      </c>
      <c r="T90" s="64"/>
    </row>
    <row r="91" spans="1:20">
      <c r="F91" s="45"/>
      <c r="G91" s="59" t="s">
        <v>224</v>
      </c>
      <c r="H91" s="55">
        <v>30.02</v>
      </c>
      <c r="I91" s="55"/>
      <c r="J91" s="55">
        <f t="shared" si="30"/>
        <v>29.364999999999998</v>
      </c>
      <c r="K91" s="52"/>
      <c r="L91" s="75"/>
      <c r="M91" s="87"/>
      <c r="N91" s="75"/>
      <c r="O91" s="75"/>
      <c r="R91" s="45">
        <f t="shared" si="34"/>
        <v>0.10305961281384007</v>
      </c>
      <c r="S91" s="88">
        <f t="shared" si="26"/>
        <v>6.7246933256739291E-2</v>
      </c>
      <c r="T91" s="64"/>
    </row>
    <row r="92" spans="1:20">
      <c r="F92" s="45"/>
      <c r="G92" s="59" t="s">
        <v>225</v>
      </c>
      <c r="H92" s="55">
        <v>30.73</v>
      </c>
      <c r="I92" s="55"/>
      <c r="J92" s="55">
        <f t="shared" si="30"/>
        <v>27.2</v>
      </c>
      <c r="K92" s="52"/>
      <c r="L92" s="75"/>
      <c r="M92" s="87"/>
      <c r="N92" s="75"/>
      <c r="O92" s="75"/>
      <c r="R92" s="45">
        <f t="shared" si="34"/>
        <v>9.5461313418574834E-2</v>
      </c>
      <c r="S92" s="88">
        <f t="shared" si="26"/>
        <v>6.7246933256739291E-2</v>
      </c>
      <c r="T92" s="64"/>
    </row>
    <row r="93" spans="1:20">
      <c r="F93" s="45"/>
      <c r="G93" s="59" t="s">
        <v>226</v>
      </c>
      <c r="H93" s="55">
        <v>35.07</v>
      </c>
      <c r="I93" s="55"/>
      <c r="J93" s="55">
        <f t="shared" si="30"/>
        <v>26.494999999999997</v>
      </c>
      <c r="K93" s="52"/>
      <c r="L93" s="75"/>
      <c r="M93" s="87"/>
      <c r="N93" s="75"/>
      <c r="O93" s="75"/>
      <c r="R93" s="45">
        <f t="shared" si="34"/>
        <v>9.2987040405336036E-2</v>
      </c>
      <c r="S93" s="88">
        <f t="shared" si="26"/>
        <v>6.7246933256739291E-2</v>
      </c>
      <c r="T93" s="64"/>
    </row>
    <row r="94" spans="1:20">
      <c r="F94" s="45"/>
      <c r="G94" s="59" t="s">
        <v>227</v>
      </c>
      <c r="H94" s="55">
        <v>21.64</v>
      </c>
      <c r="I94" s="55"/>
      <c r="J94" s="55">
        <f t="shared" si="30"/>
        <v>24.072499999999998</v>
      </c>
      <c r="K94" s="52"/>
      <c r="L94" s="75"/>
      <c r="M94" s="87"/>
      <c r="N94" s="75"/>
      <c r="O94" s="75"/>
      <c r="R94" s="45">
        <f t="shared" si="34"/>
        <v>8.4485017178994218E-2</v>
      </c>
      <c r="S94" s="88">
        <f t="shared" si="26"/>
        <v>6.7246933256739291E-2</v>
      </c>
      <c r="T94" s="64"/>
    </row>
    <row r="95" spans="1:20">
      <c r="F95" s="45"/>
      <c r="G95" s="59" t="s">
        <v>228</v>
      </c>
      <c r="H95" s="55">
        <v>21.36</v>
      </c>
      <c r="I95" s="55"/>
      <c r="J95" s="55">
        <f t="shared" si="30"/>
        <v>24.642499999999998</v>
      </c>
      <c r="K95" s="52"/>
      <c r="L95" s="75"/>
      <c r="M95" s="87"/>
      <c r="N95" s="75"/>
      <c r="O95" s="75"/>
      <c r="R95" s="45">
        <f t="shared" si="34"/>
        <v>8.6485493232251118E-2</v>
      </c>
      <c r="S95" s="88">
        <f t="shared" ref="S95:S135" si="36">+S94</f>
        <v>6.7246933256739291E-2</v>
      </c>
      <c r="T95" s="64"/>
    </row>
    <row r="96" spans="1:20">
      <c r="F96" s="45"/>
      <c r="G96" s="59" t="s">
        <v>229</v>
      </c>
      <c r="H96" s="55">
        <v>27.91</v>
      </c>
      <c r="I96" s="55"/>
      <c r="J96" s="55">
        <f t="shared" si="30"/>
        <v>25.735000000000003</v>
      </c>
      <c r="K96" s="52"/>
      <c r="L96" s="75"/>
      <c r="M96" s="87"/>
      <c r="N96" s="75"/>
      <c r="O96" s="75"/>
      <c r="R96" s="45">
        <f t="shared" ref="R96" si="37">$E$71*J96/100</f>
        <v>9.0319739000993521E-2</v>
      </c>
      <c r="S96" s="88">
        <f t="shared" si="36"/>
        <v>6.7246933256739291E-2</v>
      </c>
      <c r="T96" s="64"/>
    </row>
    <row r="97" spans="5:20">
      <c r="F97" s="45"/>
      <c r="G97" s="59" t="s">
        <v>230</v>
      </c>
      <c r="H97" s="55">
        <v>25.38</v>
      </c>
      <c r="I97" s="55"/>
      <c r="J97" s="55">
        <f t="shared" si="30"/>
        <v>25.262499999999999</v>
      </c>
      <c r="K97" s="52"/>
      <c r="L97" s="75"/>
      <c r="M97" s="87"/>
      <c r="N97" s="75"/>
      <c r="O97" s="75"/>
      <c r="R97" s="45">
        <f t="shared" ref="R97:R135" si="38">$E$71*J97/100</f>
        <v>8.8661449641056864E-2</v>
      </c>
      <c r="S97" s="88">
        <f t="shared" si="36"/>
        <v>6.7246933256739291E-2</v>
      </c>
      <c r="T97" s="64"/>
    </row>
    <row r="98" spans="5:20">
      <c r="F98" s="45"/>
      <c r="G98" s="59" t="s">
        <v>231</v>
      </c>
      <c r="H98" s="55">
        <v>23.92</v>
      </c>
      <c r="I98" s="55"/>
      <c r="J98" s="55">
        <f t="shared" si="30"/>
        <v>23.71</v>
      </c>
      <c r="K98" s="52"/>
      <c r="L98" s="75"/>
      <c r="M98" s="87"/>
      <c r="N98" s="75"/>
      <c r="O98" s="75"/>
      <c r="R98" s="45">
        <f t="shared" si="38"/>
        <v>8.321278460126505E-2</v>
      </c>
      <c r="S98" s="88">
        <f t="shared" si="36"/>
        <v>6.7246933256739291E-2</v>
      </c>
      <c r="T98" s="64"/>
    </row>
    <row r="99" spans="5:20">
      <c r="F99" s="45"/>
      <c r="G99" s="59" t="s">
        <v>232</v>
      </c>
      <c r="H99" s="55">
        <v>25.73</v>
      </c>
      <c r="I99" s="55"/>
      <c r="J99" s="55">
        <f t="shared" si="30"/>
        <v>23.96</v>
      </c>
      <c r="K99" s="52"/>
      <c r="L99" s="75"/>
      <c r="M99" s="87"/>
      <c r="N99" s="75"/>
      <c r="O99" s="75"/>
      <c r="R99" s="45">
        <f t="shared" si="38"/>
        <v>8.4090186379009293E-2</v>
      </c>
      <c r="S99" s="88">
        <f t="shared" si="36"/>
        <v>6.7246933256739291E-2</v>
      </c>
      <c r="T99" s="64"/>
    </row>
    <row r="100" spans="5:20">
      <c r="F100" s="45"/>
      <c r="G100" s="59" t="s">
        <v>233</v>
      </c>
      <c r="H100" s="55">
        <v>26.02</v>
      </c>
      <c r="I100" s="55"/>
      <c r="J100" s="55">
        <f t="shared" si="30"/>
        <v>23.314999999999998</v>
      </c>
      <c r="K100" s="52"/>
      <c r="L100" s="75"/>
      <c r="M100" s="87"/>
      <c r="N100" s="75"/>
      <c r="O100" s="75"/>
      <c r="R100" s="45">
        <f t="shared" si="38"/>
        <v>8.1826489792429125E-2</v>
      </c>
      <c r="S100" s="88">
        <f t="shared" si="36"/>
        <v>6.7246933256739291E-2</v>
      </c>
      <c r="T100" s="64"/>
    </row>
    <row r="101" spans="5:20">
      <c r="F101" s="45"/>
      <c r="G101" s="59" t="s">
        <v>234</v>
      </c>
      <c r="H101" s="55">
        <v>19.170000000000002</v>
      </c>
      <c r="I101" s="55"/>
      <c r="J101" s="55">
        <f t="shared" si="30"/>
        <v>22.475000000000001</v>
      </c>
      <c r="K101" s="52"/>
      <c r="L101" s="75"/>
      <c r="M101" s="87"/>
      <c r="N101" s="75"/>
      <c r="O101" s="75"/>
      <c r="R101" s="45">
        <f t="shared" si="38"/>
        <v>7.8878419819208442E-2</v>
      </c>
      <c r="S101" s="88">
        <f t="shared" si="36"/>
        <v>6.7246933256739291E-2</v>
      </c>
      <c r="T101" s="64"/>
    </row>
    <row r="102" spans="5:20">
      <c r="F102" s="45"/>
      <c r="G102" s="59" t="s">
        <v>235</v>
      </c>
      <c r="H102" s="55">
        <v>24.92</v>
      </c>
      <c r="I102" s="55"/>
      <c r="J102" s="55">
        <f t="shared" si="30"/>
        <v>23.512500000000003</v>
      </c>
      <c r="K102" s="52"/>
      <c r="L102" s="75"/>
      <c r="M102" s="87"/>
      <c r="N102" s="75"/>
      <c r="O102" s="75"/>
      <c r="R102" s="45">
        <f t="shared" si="38"/>
        <v>8.2519637196847101E-2</v>
      </c>
      <c r="S102" s="88">
        <f t="shared" si="36"/>
        <v>6.7246933256739291E-2</v>
      </c>
      <c r="T102" s="64"/>
    </row>
    <row r="103" spans="5:20">
      <c r="F103" s="45"/>
      <c r="G103" s="59" t="s">
        <v>236</v>
      </c>
      <c r="H103" s="55">
        <v>23.15</v>
      </c>
      <c r="I103" s="55"/>
      <c r="J103" s="55">
        <f t="shared" ref="J103:J140" si="39">AVERAGE(H103:H106)</f>
        <v>23.3825</v>
      </c>
      <c r="K103" s="52"/>
      <c r="L103" s="75"/>
      <c r="M103" s="87"/>
      <c r="N103" s="75"/>
      <c r="O103" s="75"/>
      <c r="R103" s="45">
        <f t="shared" si="38"/>
        <v>8.2063388272420074E-2</v>
      </c>
      <c r="S103" s="88">
        <f t="shared" si="36"/>
        <v>6.7246933256739291E-2</v>
      </c>
      <c r="T103" s="64"/>
    </row>
    <row r="104" spans="5:20">
      <c r="F104" s="45"/>
      <c r="G104" s="59" t="s">
        <v>237</v>
      </c>
      <c r="H104" s="55">
        <v>22.66</v>
      </c>
      <c r="I104" s="55"/>
      <c r="J104" s="55">
        <f t="shared" si="39"/>
        <v>24.407499999999999</v>
      </c>
      <c r="K104" s="52"/>
      <c r="L104" s="75"/>
      <c r="M104" s="87"/>
      <c r="N104" s="75"/>
      <c r="O104" s="75"/>
      <c r="R104" s="45">
        <f t="shared" si="38"/>
        <v>8.5660735561171514E-2</v>
      </c>
      <c r="S104" s="88">
        <f t="shared" si="36"/>
        <v>6.7246933256739291E-2</v>
      </c>
      <c r="T104" s="64"/>
    </row>
    <row r="105" spans="5:20">
      <c r="F105" s="45"/>
      <c r="G105" s="59" t="s">
        <v>238</v>
      </c>
      <c r="H105" s="55">
        <v>23.32</v>
      </c>
      <c r="I105" s="55"/>
      <c r="J105" s="55">
        <f t="shared" si="39"/>
        <v>26.127499999999998</v>
      </c>
      <c r="K105" s="52"/>
      <c r="L105" s="75"/>
      <c r="M105" s="87"/>
      <c r="N105" s="75"/>
      <c r="O105" s="75"/>
      <c r="R105" s="45">
        <f t="shared" si="38"/>
        <v>9.1697259792051983E-2</v>
      </c>
      <c r="S105" s="88">
        <f t="shared" si="36"/>
        <v>6.7246933256739291E-2</v>
      </c>
      <c r="T105" s="64"/>
    </row>
    <row r="106" spans="5:20">
      <c r="F106" s="45"/>
      <c r="G106" s="59" t="s">
        <v>239</v>
      </c>
      <c r="H106" s="55">
        <v>24.4</v>
      </c>
      <c r="I106" s="55"/>
      <c r="J106" s="55">
        <f t="shared" si="39"/>
        <v>27.734999999999999</v>
      </c>
      <c r="K106" s="52"/>
      <c r="L106" s="75"/>
      <c r="M106" s="87"/>
      <c r="N106" s="75"/>
      <c r="O106" s="75"/>
      <c r="R106" s="45">
        <f t="shared" si="38"/>
        <v>9.7338953222947527E-2</v>
      </c>
      <c r="S106" s="88">
        <f t="shared" si="36"/>
        <v>6.7246933256739291E-2</v>
      </c>
      <c r="T106" s="64"/>
    </row>
    <row r="107" spans="5:20">
      <c r="F107" s="45"/>
      <c r="G107" s="59" t="s">
        <v>240</v>
      </c>
      <c r="H107" s="55">
        <v>27.25</v>
      </c>
      <c r="I107" s="55"/>
      <c r="J107" s="55">
        <f t="shared" si="39"/>
        <v>27.017499999999998</v>
      </c>
      <c r="K107" s="52"/>
      <c r="L107" s="75"/>
      <c r="M107" s="87"/>
      <c r="N107" s="75"/>
      <c r="O107" s="75"/>
      <c r="R107" s="45">
        <f t="shared" si="38"/>
        <v>9.4820810120821525E-2</v>
      </c>
      <c r="S107" s="88">
        <f t="shared" si="36"/>
        <v>6.7246933256739291E-2</v>
      </c>
      <c r="T107" s="64"/>
    </row>
    <row r="108" spans="5:20">
      <c r="G108" s="59" t="s">
        <v>241</v>
      </c>
      <c r="H108" s="55">
        <v>29.54</v>
      </c>
      <c r="I108" s="55"/>
      <c r="J108" s="55">
        <f t="shared" si="39"/>
        <v>25.534999999999997</v>
      </c>
      <c r="K108" s="52"/>
      <c r="L108" s="75"/>
      <c r="M108" s="87"/>
      <c r="N108" s="75"/>
      <c r="O108" s="75"/>
      <c r="R108" s="45">
        <f t="shared" si="38"/>
        <v>8.9617817578798095E-2</v>
      </c>
      <c r="S108" s="88">
        <f t="shared" si="36"/>
        <v>6.7246933256739291E-2</v>
      </c>
      <c r="T108" s="64"/>
    </row>
    <row r="109" spans="5:20">
      <c r="G109" s="59" t="s">
        <v>242</v>
      </c>
      <c r="H109" s="55">
        <v>29.75</v>
      </c>
      <c r="I109" s="55"/>
      <c r="J109" s="55">
        <f t="shared" si="39"/>
        <v>24.922499999999999</v>
      </c>
      <c r="K109" s="52"/>
      <c r="L109" s="75"/>
      <c r="M109" s="87"/>
      <c r="N109" s="75"/>
      <c r="O109" s="75"/>
      <c r="R109" s="45">
        <f t="shared" si="38"/>
        <v>8.7468183223324669E-2</v>
      </c>
      <c r="S109" s="88">
        <f t="shared" si="36"/>
        <v>6.7246933256739291E-2</v>
      </c>
      <c r="T109" s="64"/>
    </row>
    <row r="110" spans="5:20">
      <c r="G110" s="59" t="s">
        <v>243</v>
      </c>
      <c r="H110" s="55">
        <v>21.53</v>
      </c>
      <c r="I110" s="55"/>
      <c r="J110" s="55">
        <f t="shared" si="39"/>
        <v>23.0975</v>
      </c>
      <c r="K110" s="52"/>
      <c r="L110" s="75"/>
      <c r="M110" s="87"/>
      <c r="N110" s="75"/>
      <c r="O110" s="75"/>
      <c r="R110" s="45">
        <f t="shared" si="38"/>
        <v>8.1063150245791624E-2</v>
      </c>
      <c r="S110" s="88">
        <f t="shared" si="36"/>
        <v>6.7246933256739291E-2</v>
      </c>
      <c r="T110" s="64"/>
    </row>
    <row r="111" spans="5:20">
      <c r="G111" s="59" t="s">
        <v>244</v>
      </c>
      <c r="H111" s="55">
        <v>21.32</v>
      </c>
      <c r="I111" s="55"/>
      <c r="J111" s="55">
        <f t="shared" si="39"/>
        <v>22.695</v>
      </c>
      <c r="K111" s="52"/>
      <c r="L111" s="75"/>
      <c r="M111" s="87"/>
      <c r="N111" s="75"/>
      <c r="O111" s="75"/>
      <c r="R111" s="45">
        <f t="shared" si="38"/>
        <v>7.9650533383623379E-2</v>
      </c>
      <c r="S111" s="88">
        <f t="shared" si="36"/>
        <v>6.7246933256739291E-2</v>
      </c>
      <c r="T111" s="64"/>
    </row>
    <row r="112" spans="5:20">
      <c r="E112" s="45"/>
      <c r="G112" s="59" t="s">
        <v>245</v>
      </c>
      <c r="H112" s="55">
        <v>27.09</v>
      </c>
      <c r="I112" s="55"/>
      <c r="J112" s="55">
        <f t="shared" si="39"/>
        <v>22.345000000000002</v>
      </c>
      <c r="K112" s="52"/>
      <c r="L112" s="75"/>
      <c r="M112" s="87"/>
      <c r="N112" s="75"/>
      <c r="O112" s="75"/>
      <c r="R112" s="45">
        <f t="shared" si="38"/>
        <v>7.8422170894781429E-2</v>
      </c>
      <c r="S112" s="88">
        <f t="shared" si="36"/>
        <v>6.7246933256739291E-2</v>
      </c>
      <c r="T112" s="64"/>
    </row>
    <row r="113" spans="5:20">
      <c r="E113" s="45"/>
      <c r="G113" s="59" t="s">
        <v>246</v>
      </c>
      <c r="H113" s="55">
        <v>22.45</v>
      </c>
      <c r="I113" s="55"/>
      <c r="J113" s="55">
        <f t="shared" si="39"/>
        <v>19.875</v>
      </c>
      <c r="K113" s="52"/>
      <c r="L113" s="75"/>
      <c r="M113" s="87"/>
      <c r="N113" s="75"/>
      <c r="O113" s="75"/>
      <c r="R113" s="45">
        <f t="shared" si="38"/>
        <v>6.9753441330668201E-2</v>
      </c>
      <c r="S113" s="88">
        <f t="shared" si="36"/>
        <v>6.7246933256739291E-2</v>
      </c>
      <c r="T113" s="64"/>
    </row>
    <row r="114" spans="5:20">
      <c r="E114" s="45"/>
      <c r="G114" s="59" t="s">
        <v>247</v>
      </c>
      <c r="H114" s="55">
        <v>19.920000000000002</v>
      </c>
      <c r="I114" s="55"/>
      <c r="J114" s="55">
        <f t="shared" si="39"/>
        <v>18.457500000000003</v>
      </c>
      <c r="K114" s="52"/>
      <c r="L114" s="75"/>
      <c r="M114" s="87"/>
      <c r="N114" s="75"/>
      <c r="O114" s="75"/>
      <c r="R114" s="45">
        <f t="shared" si="38"/>
        <v>6.4778573250858285E-2</v>
      </c>
      <c r="S114" s="88">
        <f t="shared" si="36"/>
        <v>6.7246933256739291E-2</v>
      </c>
      <c r="T114" s="64"/>
    </row>
    <row r="115" spans="5:20">
      <c r="E115" s="45"/>
      <c r="G115" s="59" t="s">
        <v>248</v>
      </c>
      <c r="H115" s="55">
        <v>19.920000000000002</v>
      </c>
      <c r="I115" s="55"/>
      <c r="J115" s="55">
        <f t="shared" si="39"/>
        <v>17.57</v>
      </c>
      <c r="K115" s="52"/>
      <c r="L115" s="75"/>
      <c r="M115" s="87"/>
      <c r="N115" s="75"/>
      <c r="O115" s="75"/>
      <c r="R115" s="45">
        <f t="shared" si="38"/>
        <v>6.1663796939866178E-2</v>
      </c>
      <c r="S115" s="88">
        <f t="shared" si="36"/>
        <v>6.7246933256739291E-2</v>
      </c>
      <c r="T115" s="64"/>
    </row>
    <row r="116" spans="5:20">
      <c r="E116" s="45"/>
      <c r="G116" s="59" t="s">
        <v>249</v>
      </c>
      <c r="H116" s="55">
        <v>17.21</v>
      </c>
      <c r="I116" s="55"/>
      <c r="J116" s="55">
        <f t="shared" si="39"/>
        <v>16.440000000000001</v>
      </c>
      <c r="K116" s="52"/>
      <c r="L116" s="75"/>
      <c r="M116" s="87"/>
      <c r="N116" s="75"/>
      <c r="O116" s="75"/>
      <c r="R116" s="45">
        <f t="shared" si="38"/>
        <v>5.7697940904462147E-2</v>
      </c>
      <c r="S116" s="88">
        <f t="shared" si="36"/>
        <v>6.7246933256739291E-2</v>
      </c>
      <c r="T116" s="64"/>
    </row>
    <row r="117" spans="5:20">
      <c r="E117" s="45"/>
      <c r="G117" s="59" t="s">
        <v>250</v>
      </c>
      <c r="H117" s="55">
        <v>16.78</v>
      </c>
      <c r="I117" s="55"/>
      <c r="J117" s="55">
        <f t="shared" si="39"/>
        <v>15.362500000000001</v>
      </c>
      <c r="K117" s="52"/>
      <c r="L117" s="75"/>
      <c r="M117" s="87"/>
      <c r="N117" s="75"/>
      <c r="O117" s="75"/>
      <c r="R117" s="45">
        <f t="shared" si="38"/>
        <v>5.3916339242384412E-2</v>
      </c>
      <c r="S117" s="88">
        <f t="shared" si="36"/>
        <v>6.7246933256739291E-2</v>
      </c>
      <c r="T117" s="64"/>
    </row>
    <row r="118" spans="5:20">
      <c r="E118" s="45"/>
      <c r="G118" s="59" t="s">
        <v>251</v>
      </c>
      <c r="H118" s="55">
        <v>16.37</v>
      </c>
      <c r="I118" s="55"/>
      <c r="J118" s="55">
        <f t="shared" si="39"/>
        <v>14.285</v>
      </c>
      <c r="K118" s="52"/>
      <c r="L118" s="75"/>
      <c r="M118" s="87"/>
      <c r="N118" s="75"/>
      <c r="O118" s="75"/>
      <c r="R118" s="45">
        <f t="shared" si="38"/>
        <v>5.0134737580306676E-2</v>
      </c>
      <c r="S118" s="88">
        <f t="shared" si="36"/>
        <v>6.7246933256739291E-2</v>
      </c>
      <c r="T118" s="64"/>
    </row>
    <row r="119" spans="5:20">
      <c r="E119" s="45"/>
      <c r="G119" s="59" t="s">
        <v>252</v>
      </c>
      <c r="H119" s="55">
        <v>15.4</v>
      </c>
      <c r="I119" s="55"/>
      <c r="J119" s="55">
        <f t="shared" si="39"/>
        <v>13.24</v>
      </c>
      <c r="K119" s="52"/>
      <c r="L119" s="75"/>
      <c r="M119" s="87"/>
      <c r="N119" s="75"/>
      <c r="O119" s="75"/>
      <c r="R119" s="45">
        <f t="shared" si="38"/>
        <v>4.6467198149335698E-2</v>
      </c>
      <c r="S119" s="88">
        <f t="shared" si="36"/>
        <v>6.7246933256739291E-2</v>
      </c>
      <c r="T119" s="64"/>
    </row>
    <row r="120" spans="5:20">
      <c r="E120" s="45"/>
      <c r="G120" s="59" t="s">
        <v>253</v>
      </c>
      <c r="H120" s="55">
        <v>12.9</v>
      </c>
      <c r="I120" s="55"/>
      <c r="J120" s="55">
        <f t="shared" si="39"/>
        <v>12.387500000000001</v>
      </c>
      <c r="K120" s="52"/>
      <c r="L120" s="75"/>
      <c r="M120" s="87"/>
      <c r="N120" s="75"/>
      <c r="O120" s="75"/>
      <c r="R120" s="45">
        <f t="shared" si="38"/>
        <v>4.3475258087227783E-2</v>
      </c>
      <c r="S120" s="88">
        <f t="shared" si="36"/>
        <v>6.7246933256739291E-2</v>
      </c>
      <c r="T120" s="64"/>
    </row>
    <row r="121" spans="5:20">
      <c r="E121" s="45"/>
      <c r="G121" s="59" t="s">
        <v>254</v>
      </c>
      <c r="H121" s="55">
        <v>12.47</v>
      </c>
      <c r="I121" s="55"/>
      <c r="J121" s="55">
        <f t="shared" si="39"/>
        <v>12.98</v>
      </c>
      <c r="K121" s="52"/>
      <c r="L121" s="75"/>
      <c r="M121" s="87"/>
      <c r="N121" s="75"/>
      <c r="O121" s="75"/>
      <c r="R121" s="45">
        <f t="shared" si="38"/>
        <v>4.5554700300481671E-2</v>
      </c>
      <c r="S121" s="88">
        <f t="shared" si="36"/>
        <v>6.7246933256739291E-2</v>
      </c>
      <c r="T121" s="64"/>
    </row>
    <row r="122" spans="5:20">
      <c r="E122" s="45"/>
      <c r="G122" s="59" t="s">
        <v>255</v>
      </c>
      <c r="H122" s="55">
        <v>12.19</v>
      </c>
      <c r="I122" s="55"/>
      <c r="J122" s="55">
        <f t="shared" si="39"/>
        <v>12.9925</v>
      </c>
      <c r="K122" s="52"/>
      <c r="L122" s="75"/>
      <c r="M122" s="87"/>
      <c r="N122" s="75"/>
      <c r="O122" s="75"/>
      <c r="R122" s="45">
        <f t="shared" si="38"/>
        <v>4.5598570389368882E-2</v>
      </c>
      <c r="S122" s="88">
        <f t="shared" si="36"/>
        <v>6.7246933256739291E-2</v>
      </c>
      <c r="T122" s="64"/>
    </row>
    <row r="123" spans="5:20">
      <c r="E123" s="45"/>
      <c r="G123" s="59" t="s">
        <v>256</v>
      </c>
      <c r="H123" s="55">
        <v>11.99</v>
      </c>
      <c r="I123" s="55"/>
      <c r="J123" s="55">
        <f t="shared" si="39"/>
        <v>13.5725</v>
      </c>
      <c r="K123" s="52"/>
      <c r="L123" s="75"/>
      <c r="M123" s="87"/>
      <c r="N123" s="75"/>
      <c r="O123" s="75"/>
      <c r="R123" s="45">
        <f t="shared" si="38"/>
        <v>4.7634142513735551E-2</v>
      </c>
      <c r="S123" s="88">
        <f t="shared" si="36"/>
        <v>6.7246933256739291E-2</v>
      </c>
      <c r="T123" s="64"/>
    </row>
    <row r="124" spans="5:20">
      <c r="E124" s="45"/>
      <c r="G124" s="59" t="s">
        <v>257</v>
      </c>
      <c r="H124" s="55">
        <v>15.27</v>
      </c>
      <c r="I124" s="55"/>
      <c r="J124" s="55">
        <f t="shared" si="39"/>
        <v>13.934999999999999</v>
      </c>
      <c r="K124" s="52"/>
      <c r="L124" s="75"/>
      <c r="M124" s="87"/>
      <c r="N124" s="75"/>
      <c r="O124" s="75"/>
      <c r="R124" s="45">
        <f t="shared" si="38"/>
        <v>4.8906375091464713E-2</v>
      </c>
      <c r="S124" s="88">
        <f t="shared" si="36"/>
        <v>6.7246933256739291E-2</v>
      </c>
      <c r="T124" s="64"/>
    </row>
    <row r="125" spans="5:20">
      <c r="E125" s="45"/>
      <c r="G125" s="59" t="s">
        <v>258</v>
      </c>
      <c r="H125" s="55">
        <v>12.52</v>
      </c>
      <c r="I125" s="55"/>
      <c r="J125" s="55">
        <f t="shared" si="39"/>
        <v>13.2225</v>
      </c>
      <c r="K125" s="52"/>
      <c r="L125" s="75"/>
      <c r="M125" s="87"/>
      <c r="N125" s="75"/>
      <c r="O125" s="75"/>
      <c r="R125" s="45">
        <f t="shared" si="38"/>
        <v>4.6405780024893595E-2</v>
      </c>
      <c r="S125" s="88">
        <f t="shared" si="36"/>
        <v>6.7246933256739291E-2</v>
      </c>
      <c r="T125" s="64"/>
    </row>
    <row r="126" spans="5:20">
      <c r="E126" s="45"/>
      <c r="G126" s="59" t="s">
        <v>259</v>
      </c>
      <c r="H126" s="55">
        <v>14.51</v>
      </c>
      <c r="I126" s="55"/>
      <c r="J126" s="55">
        <f t="shared" si="39"/>
        <v>13.122499999999999</v>
      </c>
      <c r="K126" s="52"/>
      <c r="L126" s="75"/>
      <c r="M126" s="87"/>
      <c r="N126" s="75"/>
      <c r="O126" s="75"/>
      <c r="R126" s="45">
        <f t="shared" si="38"/>
        <v>4.6054819313795889E-2</v>
      </c>
      <c r="S126" s="88">
        <f t="shared" si="36"/>
        <v>6.7246933256739291E-2</v>
      </c>
      <c r="T126" s="64"/>
    </row>
    <row r="127" spans="5:20">
      <c r="E127" s="45"/>
      <c r="G127" s="59" t="s">
        <v>260</v>
      </c>
      <c r="H127" s="55">
        <v>13.44</v>
      </c>
      <c r="I127" s="55"/>
      <c r="J127" s="55">
        <f t="shared" si="39"/>
        <v>12.737499999999999</v>
      </c>
      <c r="K127" s="52"/>
      <c r="L127" s="75"/>
      <c r="M127" s="87"/>
      <c r="N127" s="75"/>
      <c r="O127" s="75"/>
      <c r="R127" s="45">
        <f t="shared" si="38"/>
        <v>4.470362057606974E-2</v>
      </c>
      <c r="S127" s="88">
        <f t="shared" si="36"/>
        <v>6.7246933256739291E-2</v>
      </c>
      <c r="T127" s="64"/>
    </row>
    <row r="128" spans="5:20">
      <c r="E128" s="45"/>
      <c r="G128" s="59" t="s">
        <v>261</v>
      </c>
      <c r="H128" s="55">
        <v>12.42</v>
      </c>
      <c r="I128" s="55"/>
      <c r="J128" s="55">
        <f t="shared" si="39"/>
        <v>12.692499999999999</v>
      </c>
      <c r="K128" s="75"/>
      <c r="L128" s="75"/>
      <c r="M128" s="87"/>
      <c r="N128" s="75"/>
      <c r="O128" s="75"/>
      <c r="R128" s="45">
        <f t="shared" si="38"/>
        <v>4.4545688256075772E-2</v>
      </c>
      <c r="S128" s="88">
        <f t="shared" si="36"/>
        <v>6.7246933256739291E-2</v>
      </c>
      <c r="T128" s="64"/>
    </row>
    <row r="129" spans="5:20">
      <c r="E129" s="45"/>
      <c r="G129" s="59" t="s">
        <v>262</v>
      </c>
      <c r="H129" s="55">
        <v>12.12</v>
      </c>
      <c r="I129" s="55"/>
      <c r="J129" s="55">
        <f t="shared" si="39"/>
        <v>13.2775</v>
      </c>
      <c r="K129" s="75"/>
      <c r="L129" s="75"/>
      <c r="M129" s="87"/>
      <c r="N129" s="75"/>
      <c r="O129" s="75"/>
      <c r="R129" s="45">
        <f t="shared" si="38"/>
        <v>4.6598808415997332E-2</v>
      </c>
      <c r="S129" s="88">
        <f t="shared" si="36"/>
        <v>6.7246933256739291E-2</v>
      </c>
      <c r="T129" s="64"/>
    </row>
    <row r="130" spans="5:20">
      <c r="E130" s="45"/>
      <c r="G130" s="59" t="s">
        <v>263</v>
      </c>
      <c r="H130" s="55">
        <v>12.97</v>
      </c>
      <c r="I130" s="55"/>
      <c r="J130" s="55">
        <f t="shared" si="39"/>
        <v>13.7225</v>
      </c>
      <c r="K130" s="75"/>
      <c r="L130" s="75"/>
      <c r="M130" s="87"/>
      <c r="N130" s="75"/>
      <c r="O130" s="75"/>
      <c r="R130" s="45">
        <f t="shared" si="38"/>
        <v>4.8160583580382103E-2</v>
      </c>
      <c r="S130" s="88">
        <f t="shared" si="36"/>
        <v>6.7246933256739291E-2</v>
      </c>
      <c r="T130" s="64"/>
    </row>
    <row r="131" spans="5:20">
      <c r="E131" s="45"/>
      <c r="G131" s="59" t="s">
        <v>264</v>
      </c>
      <c r="H131" s="55">
        <v>13.26</v>
      </c>
      <c r="I131" s="55"/>
      <c r="J131" s="55">
        <f t="shared" si="39"/>
        <v>14.385</v>
      </c>
      <c r="K131" s="75"/>
      <c r="L131" s="75"/>
      <c r="M131" s="87"/>
      <c r="N131" s="75"/>
      <c r="O131" s="75"/>
      <c r="R131" s="45">
        <f t="shared" si="38"/>
        <v>5.0485698291404375E-2</v>
      </c>
      <c r="S131" s="88">
        <f t="shared" si="36"/>
        <v>6.7246933256739291E-2</v>
      </c>
      <c r="T131" s="64"/>
    </row>
    <row r="132" spans="5:20">
      <c r="E132" s="45"/>
      <c r="G132" s="59" t="s">
        <v>265</v>
      </c>
      <c r="H132" s="55">
        <v>14.76</v>
      </c>
      <c r="I132" s="55"/>
      <c r="J132" s="55">
        <f t="shared" si="39"/>
        <v>15.46</v>
      </c>
      <c r="K132" s="75"/>
      <c r="L132" s="75"/>
      <c r="M132" s="87"/>
      <c r="N132" s="75"/>
      <c r="O132" s="75"/>
      <c r="R132" s="45">
        <f t="shared" si="38"/>
        <v>5.4258525935704675E-2</v>
      </c>
      <c r="S132" s="88">
        <f t="shared" si="36"/>
        <v>6.7246933256739291E-2</v>
      </c>
      <c r="T132" s="64"/>
    </row>
    <row r="133" spans="5:20">
      <c r="E133" s="45"/>
      <c r="G133" s="59" t="s">
        <v>266</v>
      </c>
      <c r="H133" s="55">
        <v>13.9</v>
      </c>
      <c r="I133" s="55"/>
      <c r="J133" s="55">
        <f t="shared" si="39"/>
        <v>16.134999999999998</v>
      </c>
      <c r="K133" s="75"/>
      <c r="L133" s="75"/>
      <c r="M133" s="87"/>
      <c r="N133" s="75"/>
      <c r="O133" s="75"/>
      <c r="R133" s="45">
        <f t="shared" si="38"/>
        <v>5.6627510735614145E-2</v>
      </c>
      <c r="S133" s="88">
        <f t="shared" si="36"/>
        <v>6.7246933256739291E-2</v>
      </c>
      <c r="T133" s="64"/>
    </row>
    <row r="134" spans="5:20">
      <c r="E134" s="45"/>
      <c r="G134" s="59" t="s">
        <v>267</v>
      </c>
      <c r="H134" s="55">
        <v>15.62</v>
      </c>
      <c r="I134" s="55"/>
      <c r="J134" s="55">
        <f t="shared" si="39"/>
        <v>16.817499999999999</v>
      </c>
      <c r="K134" s="75"/>
      <c r="L134" s="75"/>
      <c r="M134" s="87"/>
      <c r="N134" s="75"/>
      <c r="O134" s="75"/>
      <c r="R134" s="45">
        <f t="shared" si="38"/>
        <v>5.9022817588855962E-2</v>
      </c>
      <c r="S134" s="88">
        <f t="shared" si="36"/>
        <v>6.7246933256739291E-2</v>
      </c>
      <c r="T134" s="64"/>
    </row>
    <row r="135" spans="5:20">
      <c r="E135" s="45"/>
      <c r="G135" s="59" t="s">
        <v>268</v>
      </c>
      <c r="H135" s="55">
        <v>17.559999999999999</v>
      </c>
      <c r="I135" s="55"/>
      <c r="J135" s="55">
        <f t="shared" si="39"/>
        <v>17.199999999999996</v>
      </c>
      <c r="K135" s="75"/>
      <c r="L135" s="75"/>
      <c r="M135" s="87"/>
      <c r="N135" s="75"/>
      <c r="O135" s="75"/>
      <c r="R135" s="45">
        <f t="shared" si="38"/>
        <v>6.0365242308804662E-2</v>
      </c>
      <c r="S135" s="88">
        <f t="shared" si="36"/>
        <v>6.7246933256739291E-2</v>
      </c>
      <c r="T135" s="64"/>
    </row>
    <row r="136" spans="5:20">
      <c r="E136" s="45"/>
      <c r="G136" s="59" t="s">
        <v>269</v>
      </c>
      <c r="H136" s="55">
        <v>17.46</v>
      </c>
      <c r="I136" s="55"/>
      <c r="J136" s="55">
        <f t="shared" si="39"/>
        <v>18.440000000000001</v>
      </c>
      <c r="K136" s="75"/>
      <c r="L136" s="75"/>
      <c r="M136" s="87"/>
      <c r="N136" s="75"/>
      <c r="O136" s="75"/>
      <c r="R136" s="45"/>
      <c r="S136" s="51"/>
      <c r="T136" s="64"/>
    </row>
    <row r="137" spans="5:20">
      <c r="E137" s="45"/>
      <c r="G137" s="59" t="s">
        <v>270</v>
      </c>
      <c r="H137" s="55">
        <v>16.63</v>
      </c>
      <c r="I137" s="55"/>
      <c r="J137" s="55">
        <f t="shared" si="39"/>
        <v>20.602499999999999</v>
      </c>
      <c r="K137" s="75"/>
      <c r="L137" s="75"/>
      <c r="M137" s="87"/>
      <c r="N137" s="75"/>
      <c r="O137" s="75"/>
      <c r="Q137" s="79"/>
      <c r="R137" s="45"/>
      <c r="S137" s="51"/>
      <c r="T137" s="64"/>
    </row>
    <row r="138" spans="5:20">
      <c r="E138" s="45"/>
      <c r="G138" s="59" t="s">
        <v>271</v>
      </c>
      <c r="H138" s="55">
        <v>17.149999999999999</v>
      </c>
      <c r="I138" s="55"/>
      <c r="J138" s="55">
        <f t="shared" si="39"/>
        <v>22.745000000000001</v>
      </c>
      <c r="K138" s="75"/>
      <c r="L138" s="75"/>
      <c r="M138" s="87"/>
      <c r="N138" s="75"/>
      <c r="O138" s="75"/>
      <c r="R138" s="45"/>
      <c r="S138" s="51"/>
      <c r="T138" s="64"/>
    </row>
    <row r="139" spans="5:20">
      <c r="E139" s="45"/>
      <c r="G139" s="59" t="s">
        <v>272</v>
      </c>
      <c r="H139" s="55">
        <v>22.52</v>
      </c>
      <c r="I139" s="55"/>
      <c r="J139" s="55">
        <f t="shared" si="39"/>
        <v>23.137499999999999</v>
      </c>
      <c r="K139" s="75"/>
      <c r="L139" s="75"/>
      <c r="M139" s="87"/>
      <c r="N139" s="75"/>
      <c r="O139" s="75"/>
      <c r="R139" s="45"/>
      <c r="S139" s="51"/>
      <c r="T139" s="64"/>
    </row>
    <row r="140" spans="5:20">
      <c r="E140" s="45"/>
      <c r="G140" s="59" t="s">
        <v>273</v>
      </c>
      <c r="H140" s="55">
        <v>26.11</v>
      </c>
      <c r="I140" s="55"/>
      <c r="J140" s="55">
        <f t="shared" si="39"/>
        <v>23.05</v>
      </c>
      <c r="K140" s="75"/>
      <c r="L140" s="75"/>
      <c r="M140" s="87"/>
      <c r="N140" s="75"/>
      <c r="O140" s="75"/>
      <c r="R140" s="45"/>
      <c r="T140" s="64"/>
    </row>
    <row r="141" spans="5:20">
      <c r="E141" s="45"/>
      <c r="G141" s="59" t="s">
        <v>274</v>
      </c>
      <c r="H141" s="55">
        <v>25.2</v>
      </c>
      <c r="I141" s="55"/>
      <c r="J141" s="55"/>
      <c r="K141" s="75"/>
      <c r="L141" s="75"/>
      <c r="M141" s="87"/>
      <c r="N141" s="75"/>
      <c r="O141" s="75"/>
      <c r="R141" s="45"/>
      <c r="T141" s="64"/>
    </row>
    <row r="142" spans="5:20">
      <c r="E142" s="45"/>
      <c r="G142" s="59" t="s">
        <v>275</v>
      </c>
      <c r="H142" s="55">
        <v>18.72</v>
      </c>
      <c r="I142" s="55"/>
      <c r="J142" s="55"/>
      <c r="K142" s="75"/>
      <c r="L142" s="75"/>
      <c r="M142" s="87"/>
      <c r="N142" s="75"/>
      <c r="O142" s="75"/>
      <c r="R142" s="45"/>
      <c r="T142" s="64"/>
    </row>
    <row r="143" spans="5:20">
      <c r="E143" s="45"/>
      <c r="G143" s="76" t="s">
        <v>276</v>
      </c>
      <c r="H143" s="77">
        <v>22.17</v>
      </c>
      <c r="I143" s="77"/>
      <c r="J143" s="77"/>
      <c r="K143" s="78"/>
      <c r="L143" s="78"/>
      <c r="M143" s="87"/>
      <c r="N143" s="78"/>
      <c r="O143" s="78"/>
      <c r="P143" s="79"/>
      <c r="R143" s="80"/>
      <c r="S143" s="79"/>
      <c r="T143" s="66"/>
    </row>
  </sheetData>
  <mergeCells count="14">
    <mergeCell ref="R6:T6"/>
    <mergeCell ref="B6:E6"/>
    <mergeCell ref="B69:D69"/>
    <mergeCell ref="B70:D70"/>
    <mergeCell ref="B71:D71"/>
    <mergeCell ref="B78:D78"/>
    <mergeCell ref="B2:J2"/>
    <mergeCell ref="B72:D72"/>
    <mergeCell ref="B73:D73"/>
    <mergeCell ref="B74:D74"/>
    <mergeCell ref="G6:P6"/>
    <mergeCell ref="B75:D75"/>
    <mergeCell ref="B77:D77"/>
    <mergeCell ref="B76:D76"/>
  </mergeCells>
  <phoneticPr fontId="101"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workbookViewId="0">
      <pane xSplit="1" ySplit="4" topLeftCell="B5" activePane="bottomRight" state="frozen"/>
      <selection pane="topRight" activeCell="B1" sqref="B1"/>
      <selection pane="bottomLeft" activeCell="A5" sqref="A5"/>
      <selection pane="bottomRight" activeCell="H73" sqref="H73"/>
    </sheetView>
  </sheetViews>
  <sheetFormatPr defaultColWidth="8.85546875" defaultRowHeight="12.75"/>
  <cols>
    <col min="1" max="1" width="14.140625" customWidth="1"/>
    <col min="2" max="2" width="15.85546875" customWidth="1"/>
    <col min="3" max="5" width="13" customWidth="1"/>
    <col min="6" max="6" width="4.7109375" customWidth="1"/>
  </cols>
  <sheetData>
    <row r="1" spans="1:5">
      <c r="A1" s="12" t="s">
        <v>312</v>
      </c>
    </row>
    <row r="2" spans="1:5">
      <c r="A2" s="11" t="s">
        <v>313</v>
      </c>
    </row>
    <row r="4" spans="1:5">
      <c r="A4" s="226" t="s">
        <v>335</v>
      </c>
      <c r="B4" s="226"/>
      <c r="C4" s="226"/>
      <c r="D4" s="226"/>
      <c r="E4" s="226"/>
    </row>
    <row r="5" spans="1:5">
      <c r="C5" s="142"/>
      <c r="D5" s="156" t="s">
        <v>326</v>
      </c>
      <c r="E5" s="164">
        <f>+(0+25)/2/10000</f>
        <v>1.25E-3</v>
      </c>
    </row>
    <row r="7" spans="1:5">
      <c r="A7" s="144" t="s">
        <v>314</v>
      </c>
      <c r="B7" s="144" t="s">
        <v>315</v>
      </c>
      <c r="C7" s="144" t="s">
        <v>316</v>
      </c>
      <c r="D7" s="145"/>
      <c r="E7" s="145"/>
    </row>
    <row r="8" spans="1:5">
      <c r="A8" s="141" t="s">
        <v>336</v>
      </c>
      <c r="B8">
        <f>+(0+25)/2</f>
        <v>12.5</v>
      </c>
      <c r="C8" s="108">
        <v>1</v>
      </c>
      <c r="D8" s="2">
        <f>+C8*B8</f>
        <v>12.5</v>
      </c>
    </row>
    <row r="9" spans="1:5">
      <c r="C9" s="142" t="s">
        <v>317</v>
      </c>
      <c r="D9" s="143">
        <f>SUM(D8:D8)</f>
        <v>12.5</v>
      </c>
      <c r="E9" s="165">
        <f>D9/10000</f>
        <v>1.25E-3</v>
      </c>
    </row>
    <row r="11" spans="1:5">
      <c r="A11" s="144" t="s">
        <v>314</v>
      </c>
      <c r="B11" s="144" t="s">
        <v>315</v>
      </c>
      <c r="C11" s="144" t="s">
        <v>316</v>
      </c>
      <c r="D11" s="145"/>
      <c r="E11" s="145"/>
    </row>
    <row r="12" spans="1:5">
      <c r="A12" s="141" t="s">
        <v>337</v>
      </c>
      <c r="B12">
        <f>+(0+25)/2</f>
        <v>12.5</v>
      </c>
      <c r="C12" s="108">
        <v>0.98199999999999998</v>
      </c>
      <c r="D12" s="2">
        <f>+C12*B12</f>
        <v>12.275</v>
      </c>
    </row>
    <row r="13" spans="1:5">
      <c r="A13" s="141"/>
      <c r="B13">
        <f>+(50+25)/2</f>
        <v>37.5</v>
      </c>
      <c r="C13" s="108">
        <v>1.7999999999999999E-2</v>
      </c>
      <c r="D13" s="2">
        <f>+C13*B13</f>
        <v>0.67499999999999993</v>
      </c>
    </row>
    <row r="14" spans="1:5">
      <c r="C14" s="142" t="s">
        <v>317</v>
      </c>
      <c r="D14" s="143">
        <f>SUM(D12:D13)</f>
        <v>12.950000000000001</v>
      </c>
      <c r="E14" s="165">
        <f>D14/10000</f>
        <v>1.2950000000000001E-3</v>
      </c>
    </row>
    <row r="16" spans="1:5">
      <c r="A16" s="144" t="s">
        <v>314</v>
      </c>
      <c r="B16" s="144" t="s">
        <v>315</v>
      </c>
      <c r="C16" s="144" t="s">
        <v>316</v>
      </c>
      <c r="D16" s="145"/>
      <c r="E16" s="145"/>
    </row>
    <row r="17" spans="1:5">
      <c r="A17" s="141" t="s">
        <v>338</v>
      </c>
      <c r="B17">
        <f>+(0+25)/2</f>
        <v>12.5</v>
      </c>
      <c r="C17" s="108">
        <v>0.98299999999999998</v>
      </c>
      <c r="D17" s="2">
        <f>+C17*B17</f>
        <v>12.2875</v>
      </c>
    </row>
    <row r="18" spans="1:5">
      <c r="A18" s="141"/>
      <c r="B18">
        <f>+(50+25)/2</f>
        <v>37.5</v>
      </c>
      <c r="C18" s="108">
        <v>1.7000000000000001E-2</v>
      </c>
      <c r="D18" s="2">
        <f>+C18*B18</f>
        <v>0.63750000000000007</v>
      </c>
    </row>
    <row r="19" spans="1:5">
      <c r="C19" s="142" t="s">
        <v>317</v>
      </c>
      <c r="D19" s="143">
        <f>SUM(D17:D18)</f>
        <v>12.924999999999999</v>
      </c>
      <c r="E19" s="165">
        <f>D19/10000</f>
        <v>1.2924999999999998E-3</v>
      </c>
    </row>
    <row r="21" spans="1:5">
      <c r="A21" s="144" t="s">
        <v>314</v>
      </c>
      <c r="B21" s="144" t="s">
        <v>315</v>
      </c>
      <c r="C21" s="144" t="s">
        <v>316</v>
      </c>
      <c r="D21" s="145"/>
      <c r="E21" s="145"/>
    </row>
    <row r="22" spans="1:5">
      <c r="A22" s="141" t="s">
        <v>340</v>
      </c>
      <c r="B22">
        <f>+(0+25)/2</f>
        <v>12.5</v>
      </c>
      <c r="C22" s="108">
        <v>0.96399999999999997</v>
      </c>
      <c r="D22" s="2">
        <f>+C22*B22</f>
        <v>12.049999999999999</v>
      </c>
    </row>
    <row r="23" spans="1:5">
      <c r="A23" s="141"/>
      <c r="B23">
        <f>+(50+25)/2</f>
        <v>37.5</v>
      </c>
      <c r="C23" s="108">
        <v>3.5999999999999997E-2</v>
      </c>
      <c r="D23" s="2">
        <f>+C23*B23</f>
        <v>1.3499999999999999</v>
      </c>
    </row>
    <row r="24" spans="1:5">
      <c r="C24" s="142" t="s">
        <v>317</v>
      </c>
      <c r="D24" s="143">
        <f>SUM(D22:D23)</f>
        <v>13.399999999999999</v>
      </c>
      <c r="E24" s="165">
        <f>D24/10000</f>
        <v>1.3399999999999998E-3</v>
      </c>
    </row>
    <row r="26" spans="1:5">
      <c r="A26" s="144" t="s">
        <v>314</v>
      </c>
      <c r="B26" s="144" t="s">
        <v>315</v>
      </c>
      <c r="C26" s="144" t="s">
        <v>316</v>
      </c>
      <c r="D26" s="145"/>
      <c r="E26" s="145"/>
    </row>
    <row r="27" spans="1:5">
      <c r="A27" s="141" t="s">
        <v>339</v>
      </c>
      <c r="B27">
        <f>+(0+25)/2</f>
        <v>12.5</v>
      </c>
      <c r="C27" s="108">
        <v>0.96399999999999997</v>
      </c>
      <c r="D27" s="2">
        <f>+C27*B27</f>
        <v>12.049999999999999</v>
      </c>
    </row>
    <row r="28" spans="1:5">
      <c r="A28" s="141"/>
      <c r="B28">
        <f>+(50+25)/2</f>
        <v>37.5</v>
      </c>
      <c r="C28" s="108">
        <v>3.5999999999999997E-2</v>
      </c>
      <c r="D28" s="2">
        <f>+C28*B28</f>
        <v>1.3499999999999999</v>
      </c>
    </row>
    <row r="29" spans="1:5">
      <c r="C29" s="142" t="s">
        <v>317</v>
      </c>
      <c r="D29" s="143">
        <f>SUM(D27:D28)</f>
        <v>13.399999999999999</v>
      </c>
      <c r="E29" s="165">
        <f>D29/10000</f>
        <v>1.3399999999999998E-3</v>
      </c>
    </row>
    <row r="31" spans="1:5">
      <c r="A31" s="144" t="s">
        <v>314</v>
      </c>
      <c r="B31" s="144" t="s">
        <v>315</v>
      </c>
      <c r="C31" s="144" t="s">
        <v>316</v>
      </c>
      <c r="D31" s="145"/>
      <c r="E31" s="145"/>
    </row>
    <row r="32" spans="1:5">
      <c r="A32" s="141" t="s">
        <v>341</v>
      </c>
      <c r="B32">
        <f>+(0+25)/2</f>
        <v>12.5</v>
      </c>
      <c r="C32" s="108">
        <v>0.96399999999999997</v>
      </c>
      <c r="D32" s="2">
        <f>+C32*B32</f>
        <v>12.049999999999999</v>
      </c>
    </row>
    <row r="33" spans="1:5">
      <c r="A33" s="141"/>
      <c r="B33">
        <f>+(50+25)/2</f>
        <v>37.5</v>
      </c>
      <c r="C33" s="108">
        <v>3.5999999999999997E-2</v>
      </c>
      <c r="D33" s="2">
        <f>+C33*B33</f>
        <v>1.3499999999999999</v>
      </c>
    </row>
    <row r="34" spans="1:5">
      <c r="C34" s="142" t="s">
        <v>317</v>
      </c>
      <c r="D34" s="143">
        <f>SUM(D32:D33)</f>
        <v>13.399999999999999</v>
      </c>
      <c r="E34" s="165">
        <f>D34/10000</f>
        <v>1.3399999999999998E-3</v>
      </c>
    </row>
    <row r="36" spans="1:5">
      <c r="A36" s="144" t="s">
        <v>314</v>
      </c>
      <c r="B36" s="144" t="s">
        <v>315</v>
      </c>
      <c r="C36" s="144" t="s">
        <v>316</v>
      </c>
      <c r="D36" s="145"/>
      <c r="E36" s="145"/>
    </row>
    <row r="37" spans="1:5">
      <c r="A37" s="141" t="s">
        <v>342</v>
      </c>
      <c r="B37">
        <f>+(0+25)/2</f>
        <v>12.5</v>
      </c>
      <c r="C37" s="108">
        <v>0.89800000000000002</v>
      </c>
      <c r="D37" s="2">
        <f>+C37*B37</f>
        <v>11.225</v>
      </c>
    </row>
    <row r="38" spans="1:5">
      <c r="A38" s="141"/>
      <c r="B38">
        <f>+(50+25)/2</f>
        <v>37.5</v>
      </c>
      <c r="C38" s="108">
        <v>9.9000000000000005E-2</v>
      </c>
      <c r="D38" s="2">
        <f>+C38*B38</f>
        <v>3.7125000000000004</v>
      </c>
    </row>
    <row r="39" spans="1:5">
      <c r="A39" s="141"/>
      <c r="B39">
        <f>+(50+75)/2</f>
        <v>62.5</v>
      </c>
      <c r="C39" s="108">
        <v>3.0000000000000001E-3</v>
      </c>
      <c r="D39" s="2">
        <f>+C39*B39</f>
        <v>0.1875</v>
      </c>
    </row>
    <row r="40" spans="1:5">
      <c r="C40" s="142" t="s">
        <v>317</v>
      </c>
      <c r="D40" s="143">
        <f>SUM(D37:D39)</f>
        <v>15.125</v>
      </c>
      <c r="E40" s="165">
        <f>D40/10000</f>
        <v>1.5125E-3</v>
      </c>
    </row>
    <row r="42" spans="1:5">
      <c r="A42" s="144" t="s">
        <v>314</v>
      </c>
      <c r="B42" s="144" t="s">
        <v>315</v>
      </c>
      <c r="C42" s="144" t="s">
        <v>316</v>
      </c>
      <c r="D42" s="145"/>
      <c r="E42" s="145"/>
    </row>
    <row r="43" spans="1:5">
      <c r="A43" s="141" t="s">
        <v>343</v>
      </c>
      <c r="B43">
        <f>+(0+25)/2</f>
        <v>12.5</v>
      </c>
      <c r="C43" s="108">
        <v>0.84650000000000003</v>
      </c>
      <c r="D43" s="2">
        <f>+C43*B43</f>
        <v>10.581250000000001</v>
      </c>
    </row>
    <row r="44" spans="1:5">
      <c r="A44" s="141"/>
      <c r="B44">
        <f>+(50+25)/2</f>
        <v>37.5</v>
      </c>
      <c r="C44" s="108">
        <v>0.14349999999999999</v>
      </c>
      <c r="D44" s="2">
        <f>+C44*B44</f>
        <v>5.3812499999999996</v>
      </c>
    </row>
    <row r="45" spans="1:5">
      <c r="A45" s="141"/>
      <c r="B45">
        <f>+(50+75)/2</f>
        <v>62.5</v>
      </c>
      <c r="C45" s="108">
        <v>0.01</v>
      </c>
      <c r="D45" s="2">
        <f>+C45*B45</f>
        <v>0.625</v>
      </c>
    </row>
    <row r="46" spans="1:5">
      <c r="C46" s="142" t="s">
        <v>317</v>
      </c>
      <c r="D46" s="143">
        <f>SUM(D43:D45)</f>
        <v>16.587499999999999</v>
      </c>
      <c r="E46" s="165">
        <f>D46/10000</f>
        <v>1.6587499999999999E-3</v>
      </c>
    </row>
    <row r="48" spans="1:5">
      <c r="A48" s="144" t="s">
        <v>314</v>
      </c>
      <c r="B48" s="144" t="s">
        <v>315</v>
      </c>
      <c r="C48" s="144" t="s">
        <v>316</v>
      </c>
      <c r="D48" s="145"/>
      <c r="E48" s="145"/>
    </row>
    <row r="49" spans="1:5">
      <c r="A49" s="141" t="s">
        <v>344</v>
      </c>
      <c r="B49">
        <f>+(0+25)/2</f>
        <v>12.5</v>
      </c>
      <c r="C49" s="108">
        <v>0.72399999999999998</v>
      </c>
      <c r="D49" s="2">
        <f>+C49*B49</f>
        <v>9.0499999999999989</v>
      </c>
    </row>
    <row r="50" spans="1:5">
      <c r="A50" s="141"/>
      <c r="B50">
        <f>+(50+25)/2</f>
        <v>37.5</v>
      </c>
      <c r="C50" s="108">
        <v>0.24</v>
      </c>
      <c r="D50" s="2">
        <f>+C50*B50</f>
        <v>9</v>
      </c>
    </row>
    <row r="51" spans="1:5">
      <c r="A51" s="141"/>
      <c r="B51">
        <f>+(50+75)/2</f>
        <v>62.5</v>
      </c>
      <c r="C51" s="108">
        <v>3.4000000000000002E-2</v>
      </c>
      <c r="D51" s="2">
        <f>+C51*B51</f>
        <v>2.125</v>
      </c>
    </row>
    <row r="52" spans="1:5">
      <c r="A52" s="141"/>
      <c r="B52">
        <f>+(100+75)/2</f>
        <v>87.5</v>
      </c>
      <c r="C52" s="108">
        <v>2E-3</v>
      </c>
      <c r="D52" s="2">
        <f>+C52*B52</f>
        <v>0.17500000000000002</v>
      </c>
    </row>
    <row r="53" spans="1:5">
      <c r="C53" s="142" t="s">
        <v>317</v>
      </c>
      <c r="D53" s="143">
        <f>SUM(D49:D52)</f>
        <v>20.349999999999998</v>
      </c>
      <c r="E53" s="165">
        <f>D53/10000</f>
        <v>2.0349999999999999E-3</v>
      </c>
    </row>
    <row r="55" spans="1:5">
      <c r="A55" s="144" t="s">
        <v>314</v>
      </c>
      <c r="B55" s="144" t="s">
        <v>315</v>
      </c>
      <c r="C55" s="144" t="s">
        <v>316</v>
      </c>
      <c r="D55" s="145"/>
      <c r="E55" s="145"/>
    </row>
    <row r="56" spans="1:5">
      <c r="A56" s="141" t="s">
        <v>345</v>
      </c>
      <c r="B56">
        <f>+(0+25)/2</f>
        <v>12.5</v>
      </c>
      <c r="C56" s="108">
        <v>0.65100000000000002</v>
      </c>
      <c r="D56" s="2">
        <f>+C56*B56</f>
        <v>8.1375000000000011</v>
      </c>
    </row>
    <row r="57" spans="1:5">
      <c r="A57" s="141"/>
      <c r="B57">
        <f>+(50+25)/2</f>
        <v>37.5</v>
      </c>
      <c r="C57" s="108">
        <v>0.28299999999999997</v>
      </c>
      <c r="D57" s="2">
        <f>+C57*B57</f>
        <v>10.612499999999999</v>
      </c>
    </row>
    <row r="58" spans="1:5">
      <c r="A58" s="141"/>
      <c r="B58">
        <f>+(50+75)/2</f>
        <v>62.5</v>
      </c>
      <c r="C58" s="108">
        <v>0.06</v>
      </c>
      <c r="D58" s="2">
        <f>+C58*B58</f>
        <v>3.75</v>
      </c>
    </row>
    <row r="59" spans="1:5">
      <c r="A59" s="141"/>
      <c r="B59">
        <f>+(100+75)/2</f>
        <v>87.5</v>
      </c>
      <c r="C59" s="108">
        <v>6.0000000000000001E-3</v>
      </c>
      <c r="D59" s="2">
        <f>+C59*B59</f>
        <v>0.52500000000000002</v>
      </c>
    </row>
    <row r="60" spans="1:5">
      <c r="C60" s="142" t="s">
        <v>317</v>
      </c>
      <c r="D60" s="143">
        <f>SUM(D56:D59)</f>
        <v>23.024999999999999</v>
      </c>
      <c r="E60" s="165">
        <f>D60/10000</f>
        <v>2.3024999999999999E-3</v>
      </c>
    </row>
    <row r="62" spans="1:5">
      <c r="A62" s="144" t="s">
        <v>314</v>
      </c>
      <c r="B62" s="144" t="s">
        <v>315</v>
      </c>
      <c r="C62" s="144" t="s">
        <v>316</v>
      </c>
      <c r="D62" s="145"/>
      <c r="E62" s="145"/>
    </row>
    <row r="63" spans="1:5">
      <c r="A63" s="141" t="s">
        <v>359</v>
      </c>
      <c r="B63">
        <f>+(0+25)/2</f>
        <v>12.5</v>
      </c>
      <c r="C63" s="108">
        <v>0.44850000000000001</v>
      </c>
      <c r="D63" s="2">
        <f>+C63*B63</f>
        <v>5.6062500000000002</v>
      </c>
    </row>
    <row r="64" spans="1:5">
      <c r="A64" s="141"/>
      <c r="B64">
        <f>+(50+25)/2</f>
        <v>37.5</v>
      </c>
      <c r="C64" s="108">
        <v>0.3765</v>
      </c>
      <c r="D64" s="2">
        <f>+C64*B64</f>
        <v>14.11875</v>
      </c>
    </row>
    <row r="65" spans="1:5">
      <c r="A65" s="141"/>
      <c r="B65">
        <f>+(50+75)/2</f>
        <v>62.5</v>
      </c>
      <c r="C65" s="108">
        <v>0.14499999999999999</v>
      </c>
      <c r="D65" s="2">
        <f>+C65*B65</f>
        <v>9.0625</v>
      </c>
    </row>
    <row r="66" spans="1:5">
      <c r="A66" s="141"/>
      <c r="B66">
        <f>+(100+75)/2</f>
        <v>87.5</v>
      </c>
      <c r="C66" s="108">
        <v>2.7E-2</v>
      </c>
      <c r="D66" s="2">
        <f>+C66*B66</f>
        <v>2.3624999999999998</v>
      </c>
    </row>
    <row r="67" spans="1:5">
      <c r="A67" s="141"/>
      <c r="B67">
        <f>+(100+125)/2</f>
        <v>112.5</v>
      </c>
      <c r="C67" s="108">
        <v>3.0000000000000001E-3</v>
      </c>
      <c r="D67" s="2">
        <f>+C67*B67</f>
        <v>0.33750000000000002</v>
      </c>
    </row>
    <row r="68" spans="1:5">
      <c r="C68" s="142" t="s">
        <v>317</v>
      </c>
      <c r="D68" s="143">
        <f>SUM(D63:D67)</f>
        <v>31.487500000000001</v>
      </c>
      <c r="E68" s="165">
        <f>D68/10000</f>
        <v>3.1487500000000001E-3</v>
      </c>
    </row>
    <row r="70" spans="1:5">
      <c r="A70" s="144" t="s">
        <v>314</v>
      </c>
      <c r="B70" s="144" t="s">
        <v>315</v>
      </c>
      <c r="C70" s="144" t="s">
        <v>316</v>
      </c>
      <c r="D70" s="145"/>
      <c r="E70" s="145"/>
    </row>
    <row r="71" spans="1:5">
      <c r="A71" s="141" t="s">
        <v>346</v>
      </c>
      <c r="B71">
        <f>+(0+25)/2</f>
        <v>12.5</v>
      </c>
      <c r="C71" s="108">
        <v>0.40400000000000003</v>
      </c>
      <c r="D71" s="2">
        <f>+C71*B71</f>
        <v>5.0500000000000007</v>
      </c>
    </row>
    <row r="72" spans="1:5">
      <c r="A72" s="141"/>
      <c r="B72">
        <f>+(50+25)/2</f>
        <v>37.5</v>
      </c>
      <c r="C72" s="108">
        <v>0.377</v>
      </c>
      <c r="D72" s="2">
        <f>+C72*B72</f>
        <v>14.137499999999999</v>
      </c>
    </row>
    <row r="73" spans="1:5">
      <c r="A73" s="141"/>
      <c r="B73">
        <f>+(50+75)/2</f>
        <v>62.5</v>
      </c>
      <c r="C73" s="108">
        <v>0.17299999999999999</v>
      </c>
      <c r="D73" s="2">
        <f>+C73*B73</f>
        <v>10.8125</v>
      </c>
    </row>
    <row r="74" spans="1:5">
      <c r="A74" s="141"/>
      <c r="B74">
        <f>+(100+75)/2</f>
        <v>87.5</v>
      </c>
      <c r="C74" s="108">
        <v>4.1000000000000002E-2</v>
      </c>
      <c r="D74" s="2">
        <f>+C74*B74</f>
        <v>3.5875000000000004</v>
      </c>
    </row>
    <row r="75" spans="1:5">
      <c r="A75" s="141"/>
      <c r="B75">
        <f>+(100+125)/2</f>
        <v>112.5</v>
      </c>
      <c r="C75" s="108">
        <v>5.0000000000000001E-3</v>
      </c>
      <c r="D75" s="2">
        <f>+C75*B75</f>
        <v>0.5625</v>
      </c>
    </row>
    <row r="76" spans="1:5">
      <c r="C76" s="142" t="s">
        <v>317</v>
      </c>
      <c r="D76" s="143">
        <f>SUM(D71:D75)</f>
        <v>34.15</v>
      </c>
      <c r="E76" s="165">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workbookViewId="0">
      <selection activeCell="H73" sqref="H73"/>
    </sheetView>
  </sheetViews>
  <sheetFormatPr defaultColWidth="8.85546875" defaultRowHeight="12.75"/>
  <cols>
    <col min="1" max="1" width="14" customWidth="1"/>
  </cols>
  <sheetData>
    <row r="2" spans="1:7">
      <c r="A2" s="12" t="s">
        <v>360</v>
      </c>
      <c r="B2" s="11" t="s">
        <v>361</v>
      </c>
    </row>
    <row r="4" spans="1:7">
      <c r="A4" s="12" t="s">
        <v>362</v>
      </c>
      <c r="G4" s="155">
        <v>6.0000000000000001E-3</v>
      </c>
    </row>
  </sheetData>
  <hyperlinks>
    <hyperlink ref="B2" r:id="rId1" xr:uid="{F243583A-D9A4-4039-ACA6-22BB43F8DAE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14910"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3.28515625" customWidth="1"/>
    <col min="2" max="2" width="17.42578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7.100000000000001"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82</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304</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310</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311</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3">
        <v>1.79</v>
      </c>
      <c r="F14455" s="4">
        <v>37093</v>
      </c>
      <c r="G14455">
        <v>3.8</v>
      </c>
      <c r="H14455">
        <f t="shared" si="225"/>
        <v>1.3500000000000005</v>
      </c>
      <c r="I14455" s="105">
        <f>AVERAGE(H$10:H14455)</f>
        <v>0.69118717984217037</v>
      </c>
      <c r="J14455" s="2"/>
    </row>
    <row r="14456" spans="1:10">
      <c r="A14456" s="21">
        <v>43774</v>
      </c>
      <c r="B14456" s="163">
        <v>1.86</v>
      </c>
      <c r="F14456" s="4">
        <v>37094</v>
      </c>
      <c r="G14456">
        <v>3.8</v>
      </c>
      <c r="H14456">
        <f t="shared" si="225"/>
        <v>1.3500000000000005</v>
      </c>
      <c r="I14456" s="105">
        <f>AVERAGE(H$10:H14456)</f>
        <v>0.69123278189243398</v>
      </c>
      <c r="J14456" s="2"/>
    </row>
    <row r="14457" spans="1:10">
      <c r="A14457" s="21">
        <v>43775</v>
      </c>
      <c r="B14457" s="163">
        <v>1.81</v>
      </c>
      <c r="F14457" s="4">
        <v>37095</v>
      </c>
      <c r="G14457">
        <v>3.82</v>
      </c>
      <c r="H14457">
        <f t="shared" si="225"/>
        <v>1.31</v>
      </c>
      <c r="I14457" s="105">
        <f>AVERAGE(H$10:H14457)</f>
        <v>0.69127560908084118</v>
      </c>
      <c r="J14457" s="2"/>
    </row>
    <row r="14458" spans="1:10">
      <c r="A14458" s="21">
        <v>43776</v>
      </c>
      <c r="B14458" s="163">
        <v>1.92</v>
      </c>
      <c r="F14458" s="4">
        <v>37096</v>
      </c>
      <c r="G14458">
        <v>3.82</v>
      </c>
      <c r="H14458">
        <f t="shared" si="225"/>
        <v>1.31</v>
      </c>
      <c r="I14458" s="105">
        <f>AVERAGE(H$10:H14458)</f>
        <v>0.69131843034119966</v>
      </c>
      <c r="J14458" s="2"/>
    </row>
    <row r="14459" spans="1:10">
      <c r="A14459" s="21">
        <v>43777</v>
      </c>
      <c r="B14459" s="163">
        <v>1.94</v>
      </c>
      <c r="F14459" s="4">
        <v>37097</v>
      </c>
      <c r="G14459">
        <v>3.89</v>
      </c>
      <c r="H14459">
        <f t="shared" si="225"/>
        <v>1.31</v>
      </c>
      <c r="I14459" s="105">
        <f>AVERAGE(H$10:H14459)</f>
        <v>0.69136124567474</v>
      </c>
      <c r="J14459" s="2"/>
    </row>
    <row r="14460" spans="1:10">
      <c r="A14460" s="21">
        <v>43781</v>
      </c>
      <c r="B14460" s="163">
        <v>1.92</v>
      </c>
      <c r="F14460" s="4">
        <v>37098</v>
      </c>
      <c r="G14460">
        <v>3.87</v>
      </c>
      <c r="H14460">
        <f t="shared" si="225"/>
        <v>1.3200000000000003</v>
      </c>
      <c r="I14460" s="105">
        <f>AVERAGE(H$10:H14460)</f>
        <v>0.69140474707632638</v>
      </c>
      <c r="J14460" s="2"/>
    </row>
    <row r="14461" spans="1:10">
      <c r="A14461" s="21">
        <v>43782</v>
      </c>
      <c r="B14461" s="163">
        <v>1.88</v>
      </c>
      <c r="F14461" s="4">
        <v>37099</v>
      </c>
      <c r="G14461">
        <v>3.75</v>
      </c>
      <c r="H14461">
        <f t="shared" si="225"/>
        <v>1.38</v>
      </c>
      <c r="I14461" s="105">
        <f>AVERAGE(H$10:H14461)</f>
        <v>0.69145239413229942</v>
      </c>
      <c r="J14461" s="2"/>
    </row>
    <row r="14462" spans="1:10">
      <c r="A14462" s="21">
        <v>43783</v>
      </c>
      <c r="B14462" s="163">
        <v>1.82</v>
      </c>
      <c r="F14462" s="4">
        <v>37100</v>
      </c>
      <c r="G14462">
        <v>3.75</v>
      </c>
      <c r="H14462">
        <f t="shared" si="225"/>
        <v>1.38</v>
      </c>
      <c r="I14462" s="105">
        <f>AVERAGE(H$10:H14462)</f>
        <v>0.69150003459489318</v>
      </c>
      <c r="J14462" s="2"/>
    </row>
    <row r="14463" spans="1:10">
      <c r="A14463" s="21">
        <v>43784</v>
      </c>
      <c r="B14463" s="163">
        <v>1.84</v>
      </c>
      <c r="F14463" s="4">
        <v>37101</v>
      </c>
      <c r="G14463">
        <v>3.75</v>
      </c>
      <c r="H14463">
        <f t="shared" si="225"/>
        <v>1.38</v>
      </c>
      <c r="I14463" s="105">
        <f>AVERAGE(H$10:H14463)</f>
        <v>0.691547668465476</v>
      </c>
      <c r="J14463" s="2"/>
    </row>
    <row r="14464" spans="1:10">
      <c r="A14464" s="21">
        <v>43787</v>
      </c>
      <c r="B14464" s="163">
        <v>1.81</v>
      </c>
      <c r="F14464" s="4">
        <v>37102</v>
      </c>
      <c r="G14464">
        <v>3.79</v>
      </c>
      <c r="H14464">
        <f t="shared" si="225"/>
        <v>1.3200000000000003</v>
      </c>
      <c r="I14464" s="105">
        <f>AVERAGE(H$10:H14464)</f>
        <v>0.69159114493254858</v>
      </c>
      <c r="J14464" s="2"/>
    </row>
    <row r="14465" spans="1:10">
      <c r="A14465" s="21">
        <v>43788</v>
      </c>
      <c r="B14465" s="163">
        <v>1.79</v>
      </c>
      <c r="F14465" s="4">
        <v>37103</v>
      </c>
      <c r="G14465">
        <v>3.82</v>
      </c>
      <c r="H14465">
        <f t="shared" si="225"/>
        <v>1.2500000000000004</v>
      </c>
      <c r="I14465" s="105">
        <f>AVERAGE(H$10:H14465)</f>
        <v>0.6916297731045925</v>
      </c>
      <c r="J14465" s="2"/>
    </row>
    <row r="14466" spans="1:10">
      <c r="A14466" s="21">
        <v>43789</v>
      </c>
      <c r="B14466" s="163">
        <v>1.73</v>
      </c>
      <c r="F14466" s="4">
        <v>37104</v>
      </c>
      <c r="G14466">
        <v>3.79</v>
      </c>
      <c r="H14466">
        <f t="shared" si="225"/>
        <v>1.3200000000000003</v>
      </c>
      <c r="I14466" s="105">
        <f>AVERAGE(H$10:H14466)</f>
        <v>0.69167323787784396</v>
      </c>
      <c r="J14466" s="2"/>
    </row>
    <row r="14467" spans="1:10">
      <c r="A14467" s="21">
        <v>43790</v>
      </c>
      <c r="B14467" s="163">
        <v>1.77</v>
      </c>
      <c r="F14467" s="4">
        <v>37105</v>
      </c>
      <c r="G14467">
        <v>3.68</v>
      </c>
      <c r="H14467">
        <f t="shared" si="225"/>
        <v>1.4899999999999998</v>
      </c>
      <c r="I14467" s="105">
        <f>AVERAGE(H$10:H14467)</f>
        <v>0.69172845483469281</v>
      </c>
      <c r="J14467" s="2"/>
    </row>
    <row r="14468" spans="1:10">
      <c r="A14468" s="21">
        <v>43791</v>
      </c>
      <c r="B14468" s="163">
        <v>1.77</v>
      </c>
      <c r="F14468" s="4">
        <v>37106</v>
      </c>
      <c r="G14468">
        <v>3.69</v>
      </c>
      <c r="H14468">
        <f t="shared" si="225"/>
        <v>1.5100000000000002</v>
      </c>
      <c r="I14468" s="105">
        <f>AVERAGE(H$10:H14468)</f>
        <v>0.69178504737533641</v>
      </c>
      <c r="J14468" s="2"/>
    </row>
    <row r="14469" spans="1:10">
      <c r="A14469" s="21">
        <v>43794</v>
      </c>
      <c r="B14469" s="163">
        <v>1.76</v>
      </c>
      <c r="F14469" s="4">
        <v>37107</v>
      </c>
      <c r="G14469">
        <v>3.69</v>
      </c>
      <c r="H14469">
        <f t="shared" si="225"/>
        <v>1.5100000000000002</v>
      </c>
      <c r="I14469" s="105">
        <f>AVERAGE(H$10:H14469)</f>
        <v>0.69184163208851934</v>
      </c>
      <c r="J14469" s="2"/>
    </row>
    <row r="14470" spans="1:10">
      <c r="A14470" s="21">
        <v>43795</v>
      </c>
      <c r="B14470" s="163">
        <v>1.74</v>
      </c>
      <c r="F14470" s="4">
        <v>37108</v>
      </c>
      <c r="G14470">
        <v>3.69</v>
      </c>
      <c r="H14470">
        <f t="shared" si="225"/>
        <v>1.5100000000000002</v>
      </c>
      <c r="I14470" s="105">
        <f>AVERAGE(H$10:H14470)</f>
        <v>0.6918982089758654</v>
      </c>
      <c r="J14470" s="2"/>
    </row>
    <row r="14471" spans="1:10">
      <c r="A14471" s="21">
        <v>43796</v>
      </c>
      <c r="B14471" s="163">
        <v>1.77</v>
      </c>
      <c r="F14471" s="4">
        <v>37109</v>
      </c>
      <c r="G14471">
        <v>3.73</v>
      </c>
      <c r="H14471">
        <f t="shared" si="225"/>
        <v>1.4600000000000004</v>
      </c>
      <c r="I14471" s="105">
        <f>AVERAGE(H$10:H14471)</f>
        <v>0.69195132070253007</v>
      </c>
      <c r="J14471" s="2"/>
    </row>
    <row r="14472" spans="1:10">
      <c r="A14472" s="21">
        <v>43798</v>
      </c>
      <c r="B14472" s="163">
        <v>1.78</v>
      </c>
      <c r="F14472" s="4">
        <v>37110</v>
      </c>
      <c r="G14472">
        <v>3.69</v>
      </c>
      <c r="H14472">
        <f t="shared" si="225"/>
        <v>1.5100000000000002</v>
      </c>
      <c r="I14472" s="105">
        <f>AVERAGE(H$10:H14472)</f>
        <v>0.69200788218211917</v>
      </c>
      <c r="J14472" s="2"/>
    </row>
    <row r="14473" spans="1:10">
      <c r="A14473" s="21">
        <v>43801</v>
      </c>
      <c r="B14473" s="163">
        <v>1.83</v>
      </c>
      <c r="F14473" s="4">
        <v>37111</v>
      </c>
      <c r="G14473">
        <v>3.75</v>
      </c>
      <c r="H14473">
        <f t="shared" si="225"/>
        <v>1.2400000000000002</v>
      </c>
      <c r="I14473" s="105">
        <f>AVERAGE(H$10:H14473)</f>
        <v>0.69204576880530899</v>
      </c>
      <c r="J14473" s="2"/>
    </row>
    <row r="14474" spans="1:10">
      <c r="A14474" s="21">
        <v>43802</v>
      </c>
      <c r="B14474" s="163">
        <v>1.72</v>
      </c>
      <c r="F14474" s="4">
        <v>37112</v>
      </c>
      <c r="G14474">
        <v>3.77</v>
      </c>
      <c r="H14474">
        <f t="shared" ref="H14474:H14537" si="226">IFERROR(((VLOOKUP(F14474,$A$9:$B$14200,2,FALSE))-G14474),H14473)</f>
        <v>1.27</v>
      </c>
      <c r="I14474" s="105">
        <f>AVERAGE(H$10:H14474)</f>
        <v>0.69208572416176906</v>
      </c>
      <c r="J14474" s="2"/>
    </row>
    <row r="14475" spans="1:10">
      <c r="A14475" s="21">
        <v>43803</v>
      </c>
      <c r="B14475" s="163">
        <v>1.77</v>
      </c>
      <c r="F14475" s="4">
        <v>37113</v>
      </c>
      <c r="G14475">
        <v>3.7</v>
      </c>
      <c r="H14475">
        <f t="shared" si="226"/>
        <v>1.29</v>
      </c>
      <c r="I14475" s="105">
        <f>AVERAGE(H$10:H14475)</f>
        <v>0.69212705654638396</v>
      </c>
      <c r="J14475" s="2"/>
    </row>
    <row r="14476" spans="1:10">
      <c r="A14476" s="21">
        <v>43804</v>
      </c>
      <c r="B14476" s="163">
        <v>1.8</v>
      </c>
      <c r="F14476" s="4">
        <v>37114</v>
      </c>
      <c r="G14476">
        <v>3.7</v>
      </c>
      <c r="H14476">
        <f t="shared" si="226"/>
        <v>1.29</v>
      </c>
      <c r="I14476" s="105">
        <f>AVERAGE(H$10:H14476)</f>
        <v>0.69216838321697594</v>
      </c>
      <c r="J14476" s="2"/>
    </row>
    <row r="14477" spans="1:10">
      <c r="A14477" s="21">
        <v>43805</v>
      </c>
      <c r="B14477" s="163">
        <v>1.84</v>
      </c>
      <c r="F14477" s="4">
        <v>37115</v>
      </c>
      <c r="G14477">
        <v>3.7</v>
      </c>
      <c r="H14477">
        <f t="shared" si="226"/>
        <v>1.29</v>
      </c>
      <c r="I14477" s="105">
        <f>AVERAGE(H$10:H14477)</f>
        <v>0.69220970417472993</v>
      </c>
      <c r="J14477" s="2"/>
    </row>
    <row r="14478" spans="1:10">
      <c r="A14478" s="21">
        <v>43808</v>
      </c>
      <c r="B14478" s="163">
        <v>1.83</v>
      </c>
      <c r="F14478" s="4">
        <v>37116</v>
      </c>
      <c r="G14478">
        <v>3.79</v>
      </c>
      <c r="H14478">
        <f t="shared" si="226"/>
        <v>1.1799999999999997</v>
      </c>
      <c r="I14478" s="105">
        <f>AVERAGE(H$10:H14478)</f>
        <v>0.6922434169603976</v>
      </c>
      <c r="J14478" s="2"/>
    </row>
    <row r="14479" spans="1:10">
      <c r="A14479" s="21">
        <v>43809</v>
      </c>
      <c r="B14479" s="163">
        <v>1.85</v>
      </c>
      <c r="F14479" s="4">
        <v>37117</v>
      </c>
      <c r="G14479">
        <v>3.76</v>
      </c>
      <c r="H14479">
        <f t="shared" si="226"/>
        <v>1.21</v>
      </c>
      <c r="I14479" s="105">
        <f>AVERAGE(H$10:H14479)</f>
        <v>0.6922791983413954</v>
      </c>
      <c r="J14479" s="2"/>
    </row>
    <row r="14480" spans="1:10">
      <c r="A14480" s="21">
        <v>43810</v>
      </c>
      <c r="B14480" s="163">
        <v>1.79</v>
      </c>
      <c r="F14480" s="4">
        <v>37118</v>
      </c>
      <c r="G14480">
        <v>3.83</v>
      </c>
      <c r="H14480">
        <f t="shared" si="226"/>
        <v>1.17</v>
      </c>
      <c r="I14480" s="105">
        <f>AVERAGE(H$10:H14480)</f>
        <v>0.69231221062815229</v>
      </c>
      <c r="J14480" s="2"/>
    </row>
    <row r="14481" spans="1:10">
      <c r="A14481" s="21">
        <v>43811</v>
      </c>
      <c r="B14481" s="163">
        <v>1.9</v>
      </c>
      <c r="F14481" s="4">
        <v>37119</v>
      </c>
      <c r="G14481">
        <v>3.75</v>
      </c>
      <c r="H14481">
        <f t="shared" si="226"/>
        <v>1.2000000000000002</v>
      </c>
      <c r="I14481" s="105">
        <f>AVERAGE(H$10:H14481)</f>
        <v>0.69234729132117134</v>
      </c>
      <c r="J14481" s="2"/>
    </row>
    <row r="14482" spans="1:10">
      <c r="A14482" s="21">
        <v>43812</v>
      </c>
      <c r="B14482" s="163">
        <v>1.82</v>
      </c>
      <c r="F14482" s="4">
        <v>37120</v>
      </c>
      <c r="G14482">
        <v>3.66</v>
      </c>
      <c r="H14482">
        <f t="shared" si="226"/>
        <v>1.1799999999999997</v>
      </c>
      <c r="I14482" s="105">
        <f>AVERAGE(H$10:H14482)</f>
        <v>0.69238098528294012</v>
      </c>
      <c r="J14482" s="2"/>
    </row>
    <row r="14483" spans="1:10">
      <c r="A14483" s="21">
        <v>43815</v>
      </c>
      <c r="B14483" s="163">
        <v>1.89</v>
      </c>
      <c r="F14483" s="4">
        <v>37121</v>
      </c>
      <c r="G14483">
        <v>3.66</v>
      </c>
      <c r="H14483">
        <f t="shared" si="226"/>
        <v>1.1799999999999997</v>
      </c>
      <c r="I14483" s="105">
        <f>AVERAGE(H$10:H14483)</f>
        <v>0.69241467458891759</v>
      </c>
      <c r="J14483" s="2"/>
    </row>
    <row r="14484" spans="1:10">
      <c r="A14484" s="21">
        <v>43816</v>
      </c>
      <c r="B14484" s="163">
        <v>1.89</v>
      </c>
      <c r="F14484" s="4">
        <v>37122</v>
      </c>
      <c r="G14484">
        <v>3.66</v>
      </c>
      <c r="H14484">
        <f t="shared" si="226"/>
        <v>1.1799999999999997</v>
      </c>
      <c r="I14484" s="105">
        <f>AVERAGE(H$10:H14484)</f>
        <v>0.69244835924006864</v>
      </c>
      <c r="J14484" s="2"/>
    </row>
    <row r="14485" spans="1:10">
      <c r="A14485" s="21">
        <v>43817</v>
      </c>
      <c r="B14485" s="163">
        <v>1.92</v>
      </c>
      <c r="F14485" s="4">
        <v>37123</v>
      </c>
      <c r="G14485">
        <v>3.64</v>
      </c>
      <c r="H14485">
        <f t="shared" si="226"/>
        <v>1.27</v>
      </c>
      <c r="I14485" s="105">
        <f>AVERAGE(H$10:H14485)</f>
        <v>0.69248825642442624</v>
      </c>
      <c r="J14485" s="2"/>
    </row>
    <row r="14486" spans="1:10">
      <c r="A14486" s="21">
        <v>43818</v>
      </c>
      <c r="B14486" s="163">
        <v>1.92</v>
      </c>
      <c r="F14486" s="4">
        <v>37124</v>
      </c>
      <c r="G14486">
        <v>3.53</v>
      </c>
      <c r="H14486">
        <f t="shared" si="226"/>
        <v>1.3400000000000003</v>
      </c>
      <c r="I14486" s="105">
        <f>AVERAGE(H$10:H14486)</f>
        <v>0.69253298335290414</v>
      </c>
      <c r="J14486" s="2"/>
    </row>
    <row r="14487" spans="1:10">
      <c r="A14487" s="21">
        <v>43819</v>
      </c>
      <c r="B14487" s="163">
        <v>1.92</v>
      </c>
      <c r="F14487" s="4">
        <v>37125</v>
      </c>
      <c r="G14487">
        <v>3.51</v>
      </c>
      <c r="H14487">
        <f t="shared" si="226"/>
        <v>1.4000000000000004</v>
      </c>
      <c r="I14487" s="105">
        <f>AVERAGE(H$10:H14487)</f>
        <v>0.69258184832159098</v>
      </c>
      <c r="J14487" s="2"/>
    </row>
    <row r="14488" spans="1:10">
      <c r="A14488" s="21">
        <v>43822</v>
      </c>
      <c r="B14488" s="163">
        <v>1.93</v>
      </c>
      <c r="F14488" s="4">
        <v>37126</v>
      </c>
      <c r="G14488">
        <v>3.55</v>
      </c>
      <c r="H14488">
        <f t="shared" si="226"/>
        <v>1.3399999999999999</v>
      </c>
      <c r="I14488" s="105">
        <f>AVERAGE(H$10:H14488)</f>
        <v>0.69262656260791444</v>
      </c>
      <c r="J14488" s="2"/>
    </row>
    <row r="14489" spans="1:10">
      <c r="A14489" s="21">
        <v>43823</v>
      </c>
      <c r="B14489" s="163">
        <v>1.9</v>
      </c>
      <c r="F14489" s="4">
        <v>37127</v>
      </c>
      <c r="G14489">
        <v>3.51</v>
      </c>
      <c r="H14489">
        <f t="shared" si="226"/>
        <v>1.42</v>
      </c>
      <c r="I14489" s="105">
        <f>AVERAGE(H$10:H14489)</f>
        <v>0.69267679558011008</v>
      </c>
      <c r="J14489" s="2"/>
    </row>
    <row r="14490" spans="1:10">
      <c r="A14490" s="21">
        <v>43825</v>
      </c>
      <c r="B14490" s="163">
        <v>1.9</v>
      </c>
      <c r="F14490" s="4">
        <v>37128</v>
      </c>
      <c r="G14490">
        <v>3.51</v>
      </c>
      <c r="H14490">
        <f t="shared" si="226"/>
        <v>1.42</v>
      </c>
      <c r="I14490" s="105">
        <f>AVERAGE(H$10:H14490)</f>
        <v>0.69272702161452893</v>
      </c>
      <c r="J14490" s="2"/>
    </row>
    <row r="14491" spans="1:10">
      <c r="A14491" s="21">
        <v>43826</v>
      </c>
      <c r="B14491" s="163">
        <v>1.88</v>
      </c>
      <c r="F14491" s="4">
        <v>37129</v>
      </c>
      <c r="G14491">
        <v>3.51</v>
      </c>
      <c r="H14491">
        <f t="shared" si="226"/>
        <v>1.42</v>
      </c>
      <c r="I14491" s="105">
        <f>AVERAGE(H$10:H14491)</f>
        <v>0.69277724071260838</v>
      </c>
      <c r="J14491" s="2"/>
    </row>
    <row r="14492" spans="1:10">
      <c r="A14492" s="21">
        <v>43829</v>
      </c>
      <c r="B14492" s="163">
        <v>1.9</v>
      </c>
      <c r="F14492" s="4">
        <v>37130</v>
      </c>
      <c r="G14492">
        <v>3.54</v>
      </c>
      <c r="H14492">
        <f t="shared" si="226"/>
        <v>1.4000000000000004</v>
      </c>
      <c r="I14492" s="105">
        <f>AVERAGE(H$10:H14492)</f>
        <v>0.69282607194641954</v>
      </c>
      <c r="J14492" s="2"/>
    </row>
    <row r="14493" spans="1:10">
      <c r="A14493" s="21">
        <v>43830</v>
      </c>
      <c r="B14493" s="163">
        <v>1.92</v>
      </c>
      <c r="C14493" s="12" t="s">
        <v>327</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3">
        <v>1.88</v>
      </c>
      <c r="F14494" s="4">
        <v>37132</v>
      </c>
      <c r="G14494">
        <v>3.5</v>
      </c>
      <c r="H14494">
        <f t="shared" si="226"/>
        <v>1.2800000000000002</v>
      </c>
      <c r="I14494" s="105">
        <f>AVERAGE(H$10:H14494)</f>
        <v>0.69291197790818049</v>
      </c>
      <c r="J14494" s="2"/>
    </row>
    <row r="14495" spans="1:10">
      <c r="A14495" s="21">
        <v>43833</v>
      </c>
      <c r="B14495" s="163">
        <v>1.8</v>
      </c>
      <c r="F14495" s="4">
        <v>37133</v>
      </c>
      <c r="G14495">
        <v>3.58</v>
      </c>
      <c r="H14495">
        <f t="shared" si="226"/>
        <v>1.21</v>
      </c>
      <c r="I14495" s="105">
        <f>AVERAGE(H$10:H14495)</f>
        <v>0.69294767361590459</v>
      </c>
      <c r="J14495" s="2"/>
    </row>
    <row r="14496" spans="1:10">
      <c r="A14496" s="21">
        <v>43836</v>
      </c>
      <c r="B14496" s="163">
        <v>1.81</v>
      </c>
      <c r="F14496" s="4">
        <v>37134</v>
      </c>
      <c r="G14496">
        <v>3.66</v>
      </c>
      <c r="H14496">
        <f t="shared" si="226"/>
        <v>1.1899999999999995</v>
      </c>
      <c r="I14496" s="105">
        <f>AVERAGE(H$10:H14496)</f>
        <v>0.69298198384758714</v>
      </c>
      <c r="J14496" s="2"/>
    </row>
    <row r="14497" spans="1:10">
      <c r="A14497" s="21">
        <v>43837</v>
      </c>
      <c r="B14497" s="163">
        <v>1.83</v>
      </c>
      <c r="F14497" s="4">
        <v>37135</v>
      </c>
      <c r="G14497">
        <v>3.66</v>
      </c>
      <c r="H14497">
        <f t="shared" si="226"/>
        <v>1.1899999999999995</v>
      </c>
      <c r="I14497" s="105">
        <f>AVERAGE(H$10:H14497)</f>
        <v>0.69301628934290405</v>
      </c>
      <c r="J14497" s="2"/>
    </row>
    <row r="14498" spans="1:10">
      <c r="A14498" s="21">
        <v>43838</v>
      </c>
      <c r="B14498" s="163">
        <v>1.87</v>
      </c>
      <c r="F14498" s="4">
        <v>37136</v>
      </c>
      <c r="G14498">
        <v>3.66</v>
      </c>
      <c r="H14498">
        <f t="shared" si="226"/>
        <v>1.1899999999999995</v>
      </c>
      <c r="I14498" s="105">
        <f>AVERAGE(H$10:H14498)</f>
        <v>0.69305059010283632</v>
      </c>
      <c r="J14498" s="2"/>
    </row>
    <row r="14499" spans="1:10">
      <c r="A14499" s="21">
        <v>43839</v>
      </c>
      <c r="B14499" s="163">
        <v>1.85</v>
      </c>
      <c r="F14499" s="4">
        <v>37137</v>
      </c>
      <c r="G14499">
        <v>3.66</v>
      </c>
      <c r="H14499">
        <f t="shared" si="226"/>
        <v>1.1899999999999995</v>
      </c>
      <c r="I14499" s="105">
        <f>AVERAGE(H$10:H14499)</f>
        <v>0.69308488612836405</v>
      </c>
      <c r="J14499" s="2"/>
    </row>
    <row r="14500" spans="1:10">
      <c r="A14500" s="21">
        <v>43840</v>
      </c>
      <c r="B14500" s="163">
        <v>1.83</v>
      </c>
      <c r="F14500" s="4">
        <v>37138</v>
      </c>
      <c r="G14500">
        <v>3.67</v>
      </c>
      <c r="H14500">
        <f t="shared" si="226"/>
        <v>1.3200000000000003</v>
      </c>
      <c r="I14500" s="105">
        <f>AVERAGE(H$10:H14500)</f>
        <v>0.69312814850596893</v>
      </c>
      <c r="J14500" s="2"/>
    </row>
    <row r="14501" spans="1:10">
      <c r="A14501" s="21">
        <v>43843</v>
      </c>
      <c r="B14501" s="163">
        <v>1.85</v>
      </c>
      <c r="F14501" s="4">
        <v>37139</v>
      </c>
      <c r="G14501">
        <v>3.49</v>
      </c>
      <c r="H14501">
        <f t="shared" si="226"/>
        <v>1.4799999999999995</v>
      </c>
      <c r="I14501" s="105">
        <f>AVERAGE(H$10:H14501)</f>
        <v>0.69318244548716501</v>
      </c>
      <c r="J14501" s="2"/>
    </row>
    <row r="14502" spans="1:10">
      <c r="A14502" s="21">
        <v>43844</v>
      </c>
      <c r="B14502" s="163">
        <v>1.82</v>
      </c>
      <c r="F14502" s="4">
        <v>37140</v>
      </c>
      <c r="G14502">
        <v>3.52</v>
      </c>
      <c r="H14502">
        <f t="shared" si="226"/>
        <v>1.3400000000000003</v>
      </c>
      <c r="I14502" s="105">
        <f>AVERAGE(H$10:H14502)</f>
        <v>0.69322707513972226</v>
      </c>
      <c r="J14502" s="2"/>
    </row>
    <row r="14503" spans="1:10">
      <c r="A14503" s="21">
        <v>43845</v>
      </c>
      <c r="B14503" s="163">
        <v>1.79</v>
      </c>
      <c r="F14503" s="4">
        <v>37141</v>
      </c>
      <c r="G14503">
        <v>3.44</v>
      </c>
      <c r="H14503">
        <f t="shared" si="226"/>
        <v>1.3599999999999999</v>
      </c>
      <c r="I14503" s="105">
        <f>AVERAGE(H$10:H14503)</f>
        <v>0.69327307851524744</v>
      </c>
      <c r="J14503" s="2"/>
    </row>
    <row r="14504" spans="1:10">
      <c r="A14504" s="21">
        <v>43846</v>
      </c>
      <c r="B14504" s="163">
        <v>1.81</v>
      </c>
      <c r="F14504" s="4">
        <v>37142</v>
      </c>
      <c r="G14504">
        <v>3.44</v>
      </c>
      <c r="H14504">
        <f t="shared" si="226"/>
        <v>1.3599999999999999</v>
      </c>
      <c r="I14504" s="105">
        <f>AVERAGE(H$10:H14504)</f>
        <v>0.69331907554329053</v>
      </c>
      <c r="J14504" s="2"/>
    </row>
    <row r="14505" spans="1:10">
      <c r="A14505" s="21">
        <v>43847</v>
      </c>
      <c r="B14505" s="163">
        <v>1.84</v>
      </c>
      <c r="F14505" s="4">
        <v>37143</v>
      </c>
      <c r="G14505">
        <v>3.44</v>
      </c>
      <c r="H14505">
        <f t="shared" si="226"/>
        <v>1.3599999999999999</v>
      </c>
      <c r="I14505" s="105">
        <f>AVERAGE(H$10:H14505)</f>
        <v>0.69336506622516536</v>
      </c>
      <c r="J14505" s="2"/>
    </row>
    <row r="14506" spans="1:10">
      <c r="A14506" s="21">
        <v>43851</v>
      </c>
      <c r="B14506" s="163">
        <v>1.78</v>
      </c>
      <c r="F14506" s="4">
        <v>37144</v>
      </c>
      <c r="G14506">
        <v>3.5</v>
      </c>
      <c r="H14506">
        <f t="shared" si="226"/>
        <v>1.3399999999999999</v>
      </c>
      <c r="I14506" s="105">
        <f>AVERAGE(H$10:H14506)</f>
        <v>0.6934096709664066</v>
      </c>
      <c r="J14506" s="2"/>
    </row>
    <row r="14507" spans="1:10">
      <c r="A14507" s="21">
        <v>43852</v>
      </c>
      <c r="B14507" s="163">
        <v>1.77</v>
      </c>
      <c r="F14507" s="4">
        <v>37145</v>
      </c>
      <c r="G14507">
        <v>3.5</v>
      </c>
      <c r="H14507">
        <f t="shared" si="226"/>
        <v>1.3399999999999999</v>
      </c>
      <c r="I14507" s="105">
        <f>AVERAGE(H$10:H14507)</f>
        <v>0.69345426955442113</v>
      </c>
      <c r="J14507" s="2"/>
    </row>
    <row r="14508" spans="1:10">
      <c r="A14508" s="21">
        <v>43853</v>
      </c>
      <c r="B14508" s="163">
        <v>1.74</v>
      </c>
      <c r="F14508" s="4">
        <v>37146</v>
      </c>
      <c r="G14508">
        <v>3.56</v>
      </c>
      <c r="H14508">
        <f t="shared" si="226"/>
        <v>1.3399999999999999</v>
      </c>
      <c r="I14508" s="105">
        <f>AVERAGE(H$10:H14508)</f>
        <v>0.69349886199048194</v>
      </c>
      <c r="J14508" s="2"/>
    </row>
    <row r="14509" spans="1:10">
      <c r="A14509" s="21">
        <v>43854</v>
      </c>
      <c r="B14509" s="163">
        <v>1.7</v>
      </c>
      <c r="F14509" s="4">
        <v>37147</v>
      </c>
      <c r="G14509">
        <v>3.31</v>
      </c>
      <c r="H14509">
        <f t="shared" si="226"/>
        <v>1.3299999999999996</v>
      </c>
      <c r="I14509" s="105">
        <f>AVERAGE(H$10:H14509)</f>
        <v>0.69354275862068948</v>
      </c>
      <c r="J14509" s="2"/>
    </row>
    <row r="14510" spans="1:10">
      <c r="A14510" s="21">
        <v>43857</v>
      </c>
      <c r="B14510" s="163">
        <v>1.61</v>
      </c>
      <c r="F14510" s="4">
        <v>37148</v>
      </c>
      <c r="G14510">
        <v>3.13</v>
      </c>
      <c r="H14510">
        <f t="shared" si="226"/>
        <v>1.4400000000000004</v>
      </c>
      <c r="I14510" s="105">
        <f>AVERAGE(H$10:H14510)</f>
        <v>0.69359423488035288</v>
      </c>
      <c r="J14510" s="2"/>
    </row>
    <row r="14511" spans="1:10">
      <c r="A14511" s="21">
        <v>43858</v>
      </c>
      <c r="B14511" s="163">
        <v>1.65</v>
      </c>
      <c r="F14511" s="4">
        <v>37149</v>
      </c>
      <c r="G14511">
        <v>3.13</v>
      </c>
      <c r="H14511">
        <f t="shared" si="226"/>
        <v>1.4400000000000004</v>
      </c>
      <c r="I14511" s="105">
        <f>AVERAGE(H$10:H14511)</f>
        <v>0.69364570404082182</v>
      </c>
      <c r="J14511" s="2"/>
    </row>
    <row r="14512" spans="1:10">
      <c r="A14512" s="21">
        <v>43859</v>
      </c>
      <c r="B14512" s="163">
        <v>1.6</v>
      </c>
      <c r="F14512" s="4">
        <v>37150</v>
      </c>
      <c r="G14512">
        <v>3.13</v>
      </c>
      <c r="H14512">
        <f t="shared" si="226"/>
        <v>1.4400000000000004</v>
      </c>
      <c r="I14512" s="105">
        <f>AVERAGE(H$10:H14512)</f>
        <v>0.69369716610356469</v>
      </c>
      <c r="J14512" s="2"/>
    </row>
    <row r="14513" spans="1:10">
      <c r="A14513" s="21">
        <v>43860</v>
      </c>
      <c r="B14513" s="163">
        <v>1.57</v>
      </c>
      <c r="F14513" s="4">
        <v>37151</v>
      </c>
      <c r="G14513">
        <v>2.13</v>
      </c>
      <c r="H14513">
        <f t="shared" si="226"/>
        <v>2.5</v>
      </c>
      <c r="I14513" s="105">
        <f>AVERAGE(H$10:H14513)</f>
        <v>0.69382170435741852</v>
      </c>
      <c r="J14513" s="2"/>
    </row>
    <row r="14514" spans="1:10">
      <c r="A14514" s="21">
        <v>43861</v>
      </c>
      <c r="B14514" s="163">
        <v>1.51</v>
      </c>
      <c r="F14514" s="4">
        <v>37152</v>
      </c>
      <c r="G14514">
        <v>1.25</v>
      </c>
      <c r="H14514">
        <f t="shared" si="226"/>
        <v>3.4699999999999998</v>
      </c>
      <c r="I14514" s="105">
        <f>AVERAGE(H$10:H14514)</f>
        <v>0.69401309893140284</v>
      </c>
      <c r="J14514" s="2"/>
    </row>
    <row r="14515" spans="1:10">
      <c r="A14515" s="21">
        <v>43864</v>
      </c>
      <c r="B14515" s="163">
        <v>1.54</v>
      </c>
      <c r="F14515" s="4">
        <v>37153</v>
      </c>
      <c r="G14515">
        <v>1.19</v>
      </c>
      <c r="H14515">
        <f t="shared" si="226"/>
        <v>3.5000000000000004</v>
      </c>
      <c r="I14515" s="105">
        <f>AVERAGE(H$10:H14515)</f>
        <v>0.69420653522680253</v>
      </c>
      <c r="J14515" s="2"/>
    </row>
    <row r="14516" spans="1:10">
      <c r="A14516" s="21">
        <v>43865</v>
      </c>
      <c r="B14516" s="163">
        <v>1.61</v>
      </c>
      <c r="F14516" s="4">
        <v>37154</v>
      </c>
      <c r="G14516">
        <v>2.2200000000000002</v>
      </c>
      <c r="H14516">
        <f t="shared" si="226"/>
        <v>2.5299999999999998</v>
      </c>
      <c r="I14516" s="105">
        <f>AVERAGE(H$10:H14516)</f>
        <v>0.694333080581788</v>
      </c>
      <c r="J14516" s="2"/>
    </row>
    <row r="14517" spans="1:10">
      <c r="A14517" s="21">
        <v>43866</v>
      </c>
      <c r="B14517" s="163">
        <v>1.66</v>
      </c>
      <c r="F14517" s="4">
        <v>37155</v>
      </c>
      <c r="G14517">
        <v>3.11</v>
      </c>
      <c r="H14517">
        <f t="shared" si="226"/>
        <v>1.5900000000000003</v>
      </c>
      <c r="I14517" s="105">
        <f>AVERAGE(H$10:H14517)</f>
        <v>0.69439481665288105</v>
      </c>
      <c r="J14517" s="2"/>
    </row>
    <row r="14518" spans="1:10">
      <c r="A14518" s="21">
        <v>43867</v>
      </c>
      <c r="B14518" s="163">
        <v>1.65</v>
      </c>
      <c r="F14518" s="4">
        <v>37156</v>
      </c>
      <c r="G14518">
        <v>3.11</v>
      </c>
      <c r="H14518">
        <f t="shared" si="226"/>
        <v>1.5900000000000003</v>
      </c>
      <c r="I14518" s="105">
        <f>AVERAGE(H$10:H14518)</f>
        <v>0.6944565442139361</v>
      </c>
      <c r="J14518" s="2"/>
    </row>
    <row r="14519" spans="1:10">
      <c r="A14519" s="21">
        <v>43868</v>
      </c>
      <c r="B14519" s="163">
        <v>1.59</v>
      </c>
      <c r="F14519" s="4">
        <v>37157</v>
      </c>
      <c r="G14519">
        <v>3.11</v>
      </c>
      <c r="H14519">
        <f t="shared" si="226"/>
        <v>1.5900000000000003</v>
      </c>
      <c r="I14519" s="105">
        <f>AVERAGE(H$10:H14519)</f>
        <v>0.69451826326671251</v>
      </c>
      <c r="J14519" s="2"/>
    </row>
    <row r="14520" spans="1:10">
      <c r="A14520" s="21">
        <v>43871</v>
      </c>
      <c r="B14520" s="163">
        <v>1.56</v>
      </c>
      <c r="F14520" s="4">
        <v>37158</v>
      </c>
      <c r="G14520">
        <v>3.31</v>
      </c>
      <c r="H14520">
        <f t="shared" si="226"/>
        <v>1.4200000000000004</v>
      </c>
      <c r="I14520" s="105">
        <f>AVERAGE(H$10:H14520)</f>
        <v>0.69456825856246984</v>
      </c>
      <c r="J14520" s="2"/>
    </row>
    <row r="14521" spans="1:10">
      <c r="A14521" s="21">
        <v>43872</v>
      </c>
      <c r="B14521" s="163">
        <v>1.59</v>
      </c>
      <c r="F14521" s="4">
        <v>37159</v>
      </c>
      <c r="G14521">
        <v>3.11</v>
      </c>
      <c r="H14521">
        <f t="shared" si="226"/>
        <v>1.6099999999999999</v>
      </c>
      <c r="I14521" s="105">
        <f>AVERAGE(H$10:H14521)</f>
        <v>0.6946313395810364</v>
      </c>
      <c r="J14521" s="2"/>
    </row>
    <row r="14522" spans="1:10">
      <c r="A14522" s="21">
        <v>43873</v>
      </c>
      <c r="B14522" s="163">
        <v>1.62</v>
      </c>
      <c r="F14522" s="4">
        <v>37160</v>
      </c>
      <c r="G14522">
        <v>2.96</v>
      </c>
      <c r="H14522">
        <f t="shared" si="226"/>
        <v>1.6900000000000004</v>
      </c>
      <c r="I14522" s="105">
        <f>AVERAGE(H$10:H14522)</f>
        <v>0.69469992420588444</v>
      </c>
      <c r="J14522" s="2"/>
    </row>
    <row r="14523" spans="1:10">
      <c r="A14523" s="21">
        <v>43874</v>
      </c>
      <c r="B14523" s="163">
        <v>1.61</v>
      </c>
      <c r="F14523" s="4">
        <v>37161</v>
      </c>
      <c r="G14523">
        <v>3.08</v>
      </c>
      <c r="H14523">
        <f t="shared" si="226"/>
        <v>1.5</v>
      </c>
      <c r="I14523" s="105">
        <f>AVERAGE(H$10:H14523)</f>
        <v>0.6947554085710349</v>
      </c>
      <c r="J14523" s="2"/>
    </row>
    <row r="14524" spans="1:10">
      <c r="A14524" s="21">
        <v>43875</v>
      </c>
      <c r="B14524" s="163">
        <v>1.59</v>
      </c>
      <c r="F14524" s="4">
        <v>37162</v>
      </c>
      <c r="G14524">
        <v>2.75</v>
      </c>
      <c r="H14524">
        <f t="shared" si="226"/>
        <v>1.8499999999999996</v>
      </c>
      <c r="I14524" s="105">
        <f>AVERAGE(H$10:H14524)</f>
        <v>0.69483499827764383</v>
      </c>
      <c r="J14524" s="2"/>
    </row>
    <row r="14525" spans="1:10">
      <c r="A14525" s="21">
        <v>43879</v>
      </c>
      <c r="B14525" s="163">
        <v>1.55</v>
      </c>
      <c r="F14525" s="4">
        <v>37163</v>
      </c>
      <c r="G14525">
        <v>2.75</v>
      </c>
      <c r="H14525">
        <f t="shared" si="226"/>
        <v>1.8499999999999996</v>
      </c>
      <c r="I14525" s="105">
        <f>AVERAGE(H$10:H14525)</f>
        <v>0.69491457701846249</v>
      </c>
      <c r="J14525" s="2"/>
    </row>
    <row r="14526" spans="1:10">
      <c r="A14526" s="21">
        <v>43880</v>
      </c>
      <c r="B14526" s="163">
        <v>1.56</v>
      </c>
      <c r="F14526" s="4">
        <v>37164</v>
      </c>
      <c r="G14526">
        <v>2.75</v>
      </c>
      <c r="H14526">
        <f t="shared" si="226"/>
        <v>1.8499999999999996</v>
      </c>
      <c r="I14526" s="105">
        <f>AVERAGE(H$10:H14526)</f>
        <v>0.69499414479575683</v>
      </c>
      <c r="J14526" s="2"/>
    </row>
    <row r="14527" spans="1:10">
      <c r="A14527" s="21">
        <v>43881</v>
      </c>
      <c r="B14527" s="163">
        <v>1.52</v>
      </c>
      <c r="F14527" s="4">
        <v>37165</v>
      </c>
      <c r="G14527">
        <v>3.02</v>
      </c>
      <c r="H14527">
        <f t="shared" si="226"/>
        <v>1.5299999999999998</v>
      </c>
      <c r="I14527" s="105">
        <f>AVERAGE(H$10:H14527)</f>
        <v>0.69505166000826579</v>
      </c>
      <c r="J14527" s="2"/>
    </row>
    <row r="14528" spans="1:10">
      <c r="A14528" s="21">
        <v>43882</v>
      </c>
      <c r="B14528" s="163">
        <v>1.46</v>
      </c>
      <c r="F14528" s="4">
        <v>37166</v>
      </c>
      <c r="G14528">
        <v>2.35</v>
      </c>
      <c r="H14528">
        <f t="shared" si="226"/>
        <v>2.1800000000000002</v>
      </c>
      <c r="I14528" s="105">
        <f>AVERAGE(H$10:H14528)</f>
        <v>0.69515393622150301</v>
      </c>
      <c r="J14528" s="2"/>
    </row>
    <row r="14529" spans="1:10">
      <c r="A14529" s="21">
        <v>43885</v>
      </c>
      <c r="B14529" s="163">
        <v>1.38</v>
      </c>
      <c r="F14529" s="4">
        <v>37167</v>
      </c>
      <c r="G14529">
        <v>2.27</v>
      </c>
      <c r="H14529">
        <f t="shared" si="226"/>
        <v>2.23</v>
      </c>
      <c r="I14529" s="105">
        <f>AVERAGE(H$10:H14529)</f>
        <v>0.69525964187327838</v>
      </c>
      <c r="J14529" s="2"/>
    </row>
    <row r="14530" spans="1:10">
      <c r="A14530" s="21">
        <v>43886</v>
      </c>
      <c r="B14530" s="163">
        <v>1.33</v>
      </c>
      <c r="F14530" s="4">
        <v>37168</v>
      </c>
      <c r="G14530">
        <v>2.4500000000000002</v>
      </c>
      <c r="H14530">
        <f t="shared" si="226"/>
        <v>2.08</v>
      </c>
      <c r="I14530" s="105">
        <f>AVERAGE(H$10:H14530)</f>
        <v>0.69535500309896026</v>
      </c>
      <c r="J14530" s="2"/>
    </row>
    <row r="14531" spans="1:10">
      <c r="A14531" s="21">
        <v>43887</v>
      </c>
      <c r="B14531" s="163">
        <v>1.33</v>
      </c>
      <c r="F14531" s="4">
        <v>37169</v>
      </c>
      <c r="G14531">
        <v>2.42</v>
      </c>
      <c r="H14531">
        <f t="shared" si="226"/>
        <v>2.0999999999999996</v>
      </c>
      <c r="I14531" s="105">
        <f>AVERAGE(H$10:H14531)</f>
        <v>0.6954517284120646</v>
      </c>
      <c r="J14531" s="2"/>
    </row>
    <row r="14532" spans="1:10">
      <c r="A14532" s="21">
        <v>43888</v>
      </c>
      <c r="B14532" s="163">
        <v>1.3</v>
      </c>
      <c r="F14532" s="4">
        <v>37170</v>
      </c>
      <c r="G14532">
        <v>2.42</v>
      </c>
      <c r="H14532">
        <f t="shared" si="226"/>
        <v>2.0999999999999996</v>
      </c>
      <c r="I14532" s="105">
        <f>AVERAGE(H$10:H14532)</f>
        <v>0.69554844040487518</v>
      </c>
      <c r="J14532" s="2"/>
    </row>
    <row r="14533" spans="1:10">
      <c r="A14533" s="21">
        <v>43889</v>
      </c>
      <c r="B14533" s="163">
        <v>1.1299999999999999</v>
      </c>
      <c r="F14533" s="4">
        <v>37171</v>
      </c>
      <c r="G14533">
        <v>2.42</v>
      </c>
      <c r="H14533">
        <f t="shared" si="226"/>
        <v>2.0999999999999996</v>
      </c>
      <c r="I14533" s="105">
        <f>AVERAGE(H$10:H14533)</f>
        <v>0.69564513908014336</v>
      </c>
      <c r="J14533" s="2"/>
    </row>
    <row r="14534" spans="1:10">
      <c r="A14534" s="21">
        <v>43892</v>
      </c>
      <c r="B14534" s="163">
        <v>1.1000000000000001</v>
      </c>
      <c r="F14534" s="4">
        <v>37172</v>
      </c>
      <c r="G14534">
        <v>2.42</v>
      </c>
      <c r="H14534">
        <f t="shared" si="226"/>
        <v>2.0999999999999996</v>
      </c>
      <c r="I14534" s="105">
        <f>AVERAGE(H$10:H14534)</f>
        <v>0.69574182444061983</v>
      </c>
      <c r="J14534" s="2"/>
    </row>
    <row r="14535" spans="1:10">
      <c r="A14535" s="21">
        <v>43893</v>
      </c>
      <c r="B14535" s="163">
        <v>1.02</v>
      </c>
      <c r="F14535" s="4">
        <v>37173</v>
      </c>
      <c r="G14535">
        <v>2.5</v>
      </c>
      <c r="H14535">
        <f t="shared" si="226"/>
        <v>2.12</v>
      </c>
      <c r="I14535" s="105">
        <f>AVERAGE(H$10:H14535)</f>
        <v>0.69583987333057995</v>
      </c>
      <c r="J14535" s="2"/>
    </row>
    <row r="14536" spans="1:10">
      <c r="A14536" s="21">
        <v>43894</v>
      </c>
      <c r="B14536" s="163">
        <v>1.02</v>
      </c>
      <c r="F14536" s="4">
        <v>37174</v>
      </c>
      <c r="G14536">
        <v>2.42</v>
      </c>
      <c r="H14536">
        <f t="shared" si="226"/>
        <v>2.1900000000000004</v>
      </c>
      <c r="I14536" s="105">
        <f>AVERAGE(H$10:H14536)</f>
        <v>0.69594272733530693</v>
      </c>
      <c r="J14536" s="2"/>
    </row>
    <row r="14537" spans="1:10">
      <c r="A14537" s="21">
        <v>43895</v>
      </c>
      <c r="B14537" s="163">
        <v>0.92</v>
      </c>
      <c r="F14537" s="4">
        <v>37175</v>
      </c>
      <c r="G14537">
        <v>2.42</v>
      </c>
      <c r="H14537">
        <f t="shared" si="226"/>
        <v>2.2700000000000005</v>
      </c>
      <c r="I14537" s="105">
        <f>AVERAGE(H$10:H14537)</f>
        <v>0.69605107378854658</v>
      </c>
      <c r="J14537" s="2"/>
    </row>
    <row r="14538" spans="1:10">
      <c r="A14538" s="21">
        <v>43896</v>
      </c>
      <c r="B14538" s="163">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3">
        <v>0.54</v>
      </c>
      <c r="F14539" s="4">
        <v>37177</v>
      </c>
      <c r="G14539">
        <v>2.39</v>
      </c>
      <c r="H14539">
        <f t="shared" si="227"/>
        <v>2.2899999999999996</v>
      </c>
      <c r="I14539" s="105">
        <f>AVERAGE(H$10:H14539)</f>
        <v>0.69627047487955995</v>
      </c>
      <c r="J14539" s="2"/>
    </row>
    <row r="14540" spans="1:10">
      <c r="A14540" s="21">
        <v>43900</v>
      </c>
      <c r="B14540" s="163">
        <v>0.76</v>
      </c>
      <c r="F14540" s="4">
        <v>37178</v>
      </c>
      <c r="G14540">
        <v>2.39</v>
      </c>
      <c r="H14540">
        <f t="shared" si="227"/>
        <v>2.2899999999999996</v>
      </c>
      <c r="I14540" s="105">
        <f>AVERAGE(H$10:H14540)</f>
        <v>0.69638015277682253</v>
      </c>
      <c r="J14540" s="2"/>
    </row>
    <row r="14541" spans="1:10">
      <c r="A14541" s="21">
        <v>43901</v>
      </c>
      <c r="B14541" s="163">
        <v>0.82</v>
      </c>
      <c r="F14541" s="4">
        <v>37179</v>
      </c>
      <c r="G14541">
        <v>2.5099999999999998</v>
      </c>
      <c r="H14541">
        <f t="shared" si="227"/>
        <v>2.1100000000000003</v>
      </c>
      <c r="I14541" s="105">
        <f>AVERAGE(H$10:H14541)</f>
        <v>0.69647742912193833</v>
      </c>
      <c r="J14541" s="2"/>
    </row>
    <row r="14542" spans="1:10">
      <c r="A14542" s="21">
        <v>43902</v>
      </c>
      <c r="B14542" s="163">
        <v>0.88</v>
      </c>
      <c r="F14542" s="4">
        <v>37180</v>
      </c>
      <c r="G14542">
        <v>2.4700000000000002</v>
      </c>
      <c r="H14542">
        <f t="shared" si="227"/>
        <v>2.1199999999999997</v>
      </c>
      <c r="I14542" s="105">
        <f>AVERAGE(H$10:H14542)</f>
        <v>0.69657538016927056</v>
      </c>
      <c r="J14542" s="2"/>
    </row>
    <row r="14543" spans="1:10">
      <c r="A14543" s="21">
        <v>43903</v>
      </c>
      <c r="B14543" s="163">
        <v>0.94</v>
      </c>
      <c r="F14543" s="4">
        <v>37181</v>
      </c>
      <c r="G14543">
        <v>2.5099999999999998</v>
      </c>
      <c r="H14543">
        <f t="shared" si="227"/>
        <v>2.08</v>
      </c>
      <c r="I14543" s="105">
        <f>AVERAGE(H$10:H14543)</f>
        <v>0.69667056557038731</v>
      </c>
      <c r="J14543" s="2"/>
    </row>
    <row r="14544" spans="1:10">
      <c r="A14544" s="21">
        <v>43906</v>
      </c>
      <c r="B14544" s="163">
        <v>0.73</v>
      </c>
      <c r="F14544" s="4">
        <v>37182</v>
      </c>
      <c r="G14544">
        <v>2.5</v>
      </c>
      <c r="H14544">
        <f t="shared" si="227"/>
        <v>2.08</v>
      </c>
      <c r="I14544" s="105">
        <f>AVERAGE(H$10:H14544)</f>
        <v>0.69676573787409757</v>
      </c>
      <c r="J14544" s="2"/>
    </row>
    <row r="14545" spans="1:10">
      <c r="A14545" s="21">
        <v>43907</v>
      </c>
      <c r="B14545" s="163">
        <v>1.02</v>
      </c>
      <c r="F14545" s="4">
        <v>37183</v>
      </c>
      <c r="G14545">
        <v>2.4700000000000002</v>
      </c>
      <c r="H14545">
        <f t="shared" si="227"/>
        <v>2.1599999999999997</v>
      </c>
      <c r="I14545" s="105">
        <f>AVERAGE(H$10:H14545)</f>
        <v>0.69686640066042993</v>
      </c>
      <c r="J14545" s="2"/>
    </row>
    <row r="14546" spans="1:10">
      <c r="A14546" s="21">
        <v>43908</v>
      </c>
      <c r="B14546" s="163">
        <v>1.18</v>
      </c>
      <c r="F14546" s="4">
        <v>37184</v>
      </c>
      <c r="G14546">
        <v>2.4700000000000002</v>
      </c>
      <c r="H14546">
        <f t="shared" si="227"/>
        <v>2.1599999999999997</v>
      </c>
      <c r="I14546" s="105">
        <f>AVERAGE(H$10:H14546)</f>
        <v>0.69696704959757916</v>
      </c>
      <c r="J14546" s="2"/>
    </row>
    <row r="14547" spans="1:10">
      <c r="A14547" s="21">
        <v>43909</v>
      </c>
      <c r="B14547" s="163">
        <v>1.1200000000000001</v>
      </c>
      <c r="F14547" s="4">
        <v>37185</v>
      </c>
      <c r="G14547">
        <v>2.4700000000000002</v>
      </c>
      <c r="H14547">
        <f t="shared" si="227"/>
        <v>2.1599999999999997</v>
      </c>
      <c r="I14547" s="105">
        <f>AVERAGE(H$10:H14547)</f>
        <v>0.69706768468840341</v>
      </c>
      <c r="J14547" s="2"/>
    </row>
    <row r="14548" spans="1:10">
      <c r="A14548" s="21">
        <v>43910</v>
      </c>
      <c r="B14548" s="163">
        <v>0.92</v>
      </c>
      <c r="F14548" s="4">
        <v>37186</v>
      </c>
      <c r="G14548">
        <v>2.52</v>
      </c>
      <c r="H14548">
        <f t="shared" si="227"/>
        <v>2.11</v>
      </c>
      <c r="I14548" s="105">
        <f>AVERAGE(H$10:H14548)</f>
        <v>0.69716486690969182</v>
      </c>
      <c r="J14548" s="2"/>
    </row>
    <row r="14549" spans="1:10">
      <c r="A14549" s="21">
        <v>43913</v>
      </c>
      <c r="B14549" s="163">
        <v>0.76</v>
      </c>
      <c r="F14549" s="4">
        <v>37187</v>
      </c>
      <c r="G14549">
        <v>2.48</v>
      </c>
      <c r="H14549">
        <f t="shared" si="227"/>
        <v>2.1800000000000002</v>
      </c>
      <c r="I14549" s="105">
        <f>AVERAGE(H$10:H14549)</f>
        <v>0.69726685006877642</v>
      </c>
      <c r="J14549" s="2"/>
    </row>
    <row r="14550" spans="1:10">
      <c r="A14550" s="21">
        <v>43914</v>
      </c>
      <c r="B14550" s="163">
        <v>0.84</v>
      </c>
      <c r="F14550" s="4">
        <v>37188</v>
      </c>
      <c r="G14550">
        <v>2.5299999999999998</v>
      </c>
      <c r="H14550">
        <f t="shared" si="227"/>
        <v>2.0800000000000005</v>
      </c>
      <c r="I14550" s="105">
        <f>AVERAGE(H$10:H14550)</f>
        <v>0.69736194209476721</v>
      </c>
      <c r="J14550" s="2"/>
    </row>
    <row r="14551" spans="1:10">
      <c r="A14551" s="21">
        <v>43915</v>
      </c>
      <c r="B14551" s="163">
        <v>0.88</v>
      </c>
      <c r="F14551" s="4">
        <v>37189</v>
      </c>
      <c r="G14551">
        <v>2.54</v>
      </c>
      <c r="H14551">
        <f t="shared" si="227"/>
        <v>2.0199999999999996</v>
      </c>
      <c r="I14551" s="105">
        <f>AVERAGE(H$10:H14551)</f>
        <v>0.69745289506257802</v>
      </c>
      <c r="J14551" s="2"/>
    </row>
    <row r="14552" spans="1:10">
      <c r="A14552" s="21">
        <v>43916</v>
      </c>
      <c r="B14552" s="163">
        <v>0.83</v>
      </c>
      <c r="F14552" s="4">
        <v>37190</v>
      </c>
      <c r="G14552">
        <v>2.5099999999999998</v>
      </c>
      <c r="H14552">
        <f t="shared" si="227"/>
        <v>2.0200000000000005</v>
      </c>
      <c r="I14552" s="105">
        <f>AVERAGE(H$10:H14552)</f>
        <v>0.69754383552224508</v>
      </c>
      <c r="J14552" s="2"/>
    </row>
    <row r="14553" spans="1:10">
      <c r="A14553" s="21">
        <v>43917</v>
      </c>
      <c r="B14553" s="163">
        <v>0.72</v>
      </c>
      <c r="F14553" s="4">
        <v>37191</v>
      </c>
      <c r="G14553">
        <v>2.5099999999999998</v>
      </c>
      <c r="H14553">
        <f t="shared" si="227"/>
        <v>2.0200000000000005</v>
      </c>
      <c r="I14553" s="105">
        <f>AVERAGE(H$10:H14553)</f>
        <v>0.69763476347634834</v>
      </c>
      <c r="J14553" s="2"/>
    </row>
    <row r="14554" spans="1:10">
      <c r="A14554" s="21">
        <v>43920</v>
      </c>
      <c r="B14554" s="163">
        <v>0.7</v>
      </c>
      <c r="F14554" s="4">
        <v>37192</v>
      </c>
      <c r="G14554">
        <v>2.5099999999999998</v>
      </c>
      <c r="H14554">
        <f t="shared" si="227"/>
        <v>2.0200000000000005</v>
      </c>
      <c r="I14554" s="105">
        <f>AVERAGE(H$10:H14554)</f>
        <v>0.69772567892746729</v>
      </c>
      <c r="J14554" s="2"/>
    </row>
    <row r="14555" spans="1:10">
      <c r="A14555" s="21">
        <v>43921</v>
      </c>
      <c r="B14555" s="163">
        <v>0.7</v>
      </c>
      <c r="C14555" s="12" t="s">
        <v>328</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3">
        <v>0.62</v>
      </c>
      <c r="F14556" s="4">
        <v>37194</v>
      </c>
      <c r="G14556">
        <v>2.5499999999999998</v>
      </c>
      <c r="H14556">
        <f t="shared" si="227"/>
        <v>1.8900000000000006</v>
      </c>
      <c r="I14556" s="105">
        <f>AVERAGE(H$10:H14556)</f>
        <v>0.69789372379184789</v>
      </c>
      <c r="J14556" s="2"/>
    </row>
    <row r="14557" spans="1:10">
      <c r="A14557" s="21">
        <v>43923</v>
      </c>
      <c r="B14557" s="163">
        <v>0.63</v>
      </c>
      <c r="F14557" s="4">
        <v>37195</v>
      </c>
      <c r="G14557">
        <v>2.66</v>
      </c>
      <c r="H14557">
        <f t="shared" si="227"/>
        <v>1.6399999999999997</v>
      </c>
      <c r="I14557" s="105">
        <f>AVERAGE(H$10:H14557)</f>
        <v>0.6979584822656042</v>
      </c>
      <c r="J14557" s="2"/>
    </row>
    <row r="14558" spans="1:10">
      <c r="A14558" s="21">
        <v>43924</v>
      </c>
      <c r="B14558" s="163">
        <v>0.62</v>
      </c>
      <c r="F14558" s="4">
        <v>37196</v>
      </c>
      <c r="G14558">
        <v>2.61</v>
      </c>
      <c r="H14558">
        <f t="shared" si="227"/>
        <v>1.6300000000000003</v>
      </c>
      <c r="I14558" s="105">
        <f>AVERAGE(H$10:H14558)</f>
        <v>0.69802254450477763</v>
      </c>
      <c r="J14558" s="2"/>
    </row>
    <row r="14559" spans="1:10">
      <c r="A14559" s="21">
        <v>43927</v>
      </c>
      <c r="B14559" s="163">
        <v>0.67</v>
      </c>
      <c r="F14559" s="4">
        <v>37197</v>
      </c>
      <c r="G14559">
        <v>2.4300000000000002</v>
      </c>
      <c r="H14559">
        <f t="shared" si="227"/>
        <v>1.94</v>
      </c>
      <c r="I14559" s="105">
        <f>AVERAGE(H$10:H14559)</f>
        <v>0.69810790378006948</v>
      </c>
      <c r="J14559" s="2"/>
    </row>
    <row r="14560" spans="1:10">
      <c r="A14560" s="21">
        <v>43928</v>
      </c>
      <c r="B14560" s="163">
        <v>0.75</v>
      </c>
      <c r="F14560" s="4">
        <v>37198</v>
      </c>
      <c r="G14560">
        <v>2.4300000000000002</v>
      </c>
      <c r="H14560">
        <f t="shared" si="227"/>
        <v>1.94</v>
      </c>
      <c r="I14560" s="105">
        <f>AVERAGE(H$10:H14560)</f>
        <v>0.69819325132293386</v>
      </c>
      <c r="J14560" s="2"/>
    </row>
    <row r="14561" spans="1:10">
      <c r="A14561" s="21">
        <v>43929</v>
      </c>
      <c r="B14561" s="163">
        <v>0.77</v>
      </c>
      <c r="F14561" s="4">
        <v>37199</v>
      </c>
      <c r="G14561">
        <v>2.4300000000000002</v>
      </c>
      <c r="H14561">
        <f t="shared" si="227"/>
        <v>1.94</v>
      </c>
      <c r="I14561" s="105">
        <f>AVERAGE(H$10:H14561)</f>
        <v>0.69827858713578972</v>
      </c>
      <c r="J14561" s="2"/>
    </row>
    <row r="14562" spans="1:10">
      <c r="A14562" s="21">
        <v>43930</v>
      </c>
      <c r="B14562" s="163">
        <v>0.73</v>
      </c>
      <c r="F14562" s="4">
        <v>37200</v>
      </c>
      <c r="G14562">
        <v>2.4500000000000002</v>
      </c>
      <c r="H14562">
        <f t="shared" si="227"/>
        <v>1.8599999999999994</v>
      </c>
      <c r="I14562" s="105">
        <f>AVERAGE(H$10:H14562)</f>
        <v>0.69835841407270061</v>
      </c>
      <c r="J14562" s="2"/>
    </row>
    <row r="14563" spans="1:10">
      <c r="A14563" s="21">
        <v>43934</v>
      </c>
      <c r="B14563" s="163">
        <v>0.76</v>
      </c>
      <c r="F14563" s="4">
        <v>37201</v>
      </c>
      <c r="G14563">
        <v>2.13</v>
      </c>
      <c r="H14563">
        <f t="shared" si="227"/>
        <v>2.17</v>
      </c>
      <c r="I14563" s="105">
        <f>AVERAGE(H$10:H14563)</f>
        <v>0.6984595300261105</v>
      </c>
      <c r="J14563" s="2"/>
    </row>
    <row r="14564" spans="1:10">
      <c r="A14564" s="21">
        <v>43935</v>
      </c>
      <c r="B14564" s="163">
        <v>0.76</v>
      </c>
      <c r="F14564" s="4">
        <v>37202</v>
      </c>
      <c r="G14564">
        <v>2.04</v>
      </c>
      <c r="H14564">
        <f t="shared" si="227"/>
        <v>2.1799999999999997</v>
      </c>
      <c r="I14564" s="105">
        <f>AVERAGE(H$10:H14564)</f>
        <v>0.69856131913431896</v>
      </c>
      <c r="J14564" s="2"/>
    </row>
    <row r="14565" spans="1:10">
      <c r="A14565" s="21">
        <v>43936</v>
      </c>
      <c r="B14565" s="163">
        <v>0.63</v>
      </c>
      <c r="F14565" s="4">
        <v>37203</v>
      </c>
      <c r="G14565">
        <v>2.0299999999999998</v>
      </c>
      <c r="H14565">
        <f t="shared" si="227"/>
        <v>2.2900000000000005</v>
      </c>
      <c r="I14565" s="105">
        <f>AVERAGE(H$10:H14565)</f>
        <v>0.69867065127782446</v>
      </c>
      <c r="J14565" s="2"/>
    </row>
    <row r="14566" spans="1:10">
      <c r="A14566" s="21">
        <v>43937</v>
      </c>
      <c r="B14566" s="163">
        <v>0.61</v>
      </c>
      <c r="F14566" s="4">
        <v>37204</v>
      </c>
      <c r="G14566">
        <v>1.98</v>
      </c>
      <c r="H14566">
        <f t="shared" si="227"/>
        <v>2.36</v>
      </c>
      <c r="I14566" s="105">
        <f>AVERAGE(H$10:H14566)</f>
        <v>0.6987847770831912</v>
      </c>
      <c r="J14566" s="2"/>
    </row>
    <row r="14567" spans="1:10">
      <c r="A14567" s="21">
        <v>43938</v>
      </c>
      <c r="B14567" s="163">
        <v>0.65</v>
      </c>
      <c r="F14567" s="4">
        <v>37205</v>
      </c>
      <c r="G14567">
        <v>1.98</v>
      </c>
      <c r="H14567">
        <f t="shared" si="227"/>
        <v>2.36</v>
      </c>
      <c r="I14567" s="105">
        <f>AVERAGE(H$10:H14567)</f>
        <v>0.69889888720978255</v>
      </c>
      <c r="J14567" s="2"/>
    </row>
    <row r="14568" spans="1:10">
      <c r="A14568" s="21">
        <v>43941</v>
      </c>
      <c r="B14568" s="163">
        <v>0.63</v>
      </c>
      <c r="F14568" s="4">
        <v>37206</v>
      </c>
      <c r="G14568">
        <v>1.98</v>
      </c>
      <c r="H14568">
        <f t="shared" si="227"/>
        <v>2.36</v>
      </c>
      <c r="I14568" s="105">
        <f>AVERAGE(H$10:H14568)</f>
        <v>0.69901298166082937</v>
      </c>
      <c r="J14568" s="2"/>
    </row>
    <row r="14569" spans="1:10">
      <c r="A14569" s="21">
        <v>43942</v>
      </c>
      <c r="B14569" s="163">
        <v>0.57999999999999996</v>
      </c>
      <c r="F14569" s="4">
        <v>37207</v>
      </c>
      <c r="G14569">
        <v>1.98</v>
      </c>
      <c r="H14569">
        <f t="shared" si="227"/>
        <v>2.36</v>
      </c>
      <c r="I14569" s="105">
        <f>AVERAGE(H$10:H14569)</f>
        <v>0.69912706043956152</v>
      </c>
      <c r="J14569" s="2"/>
    </row>
    <row r="14570" spans="1:10">
      <c r="A14570" s="21">
        <v>43943</v>
      </c>
      <c r="B14570" s="163">
        <v>0.63</v>
      </c>
      <c r="F14570" s="4">
        <v>37208</v>
      </c>
      <c r="G14570">
        <v>2.1</v>
      </c>
      <c r="H14570">
        <f t="shared" si="227"/>
        <v>2.31</v>
      </c>
      <c r="I14570" s="105">
        <f>AVERAGE(H$10:H14570)</f>
        <v>0.69923768971911371</v>
      </c>
      <c r="J14570" s="2"/>
    </row>
    <row r="14571" spans="1:10">
      <c r="A14571" s="21">
        <v>43944</v>
      </c>
      <c r="B14571" s="163">
        <v>0.61</v>
      </c>
      <c r="F14571" s="4">
        <v>37209</v>
      </c>
      <c r="G14571">
        <v>2.16</v>
      </c>
      <c r="H14571">
        <f t="shared" si="227"/>
        <v>2.38</v>
      </c>
      <c r="I14571" s="105">
        <f>AVERAGE(H$10:H14571)</f>
        <v>0.69935311083642449</v>
      </c>
      <c r="J14571" s="2"/>
    </row>
    <row r="14572" spans="1:10">
      <c r="A14572" s="21">
        <v>43945</v>
      </c>
      <c r="B14572" s="163">
        <v>0.6</v>
      </c>
      <c r="F14572" s="4">
        <v>37210</v>
      </c>
      <c r="G14572">
        <v>2.2200000000000002</v>
      </c>
      <c r="H14572">
        <f t="shared" si="227"/>
        <v>2.57</v>
      </c>
      <c r="I14572" s="105">
        <f>AVERAGE(H$10:H14572)</f>
        <v>0.69948156286479524</v>
      </c>
      <c r="J14572" s="2"/>
    </row>
    <row r="14573" spans="1:10">
      <c r="A14573" s="21">
        <v>43948</v>
      </c>
      <c r="B14573" s="163">
        <v>0.67</v>
      </c>
      <c r="F14573" s="4">
        <v>37211</v>
      </c>
      <c r="G14573">
        <v>1.98</v>
      </c>
      <c r="H14573">
        <f t="shared" si="227"/>
        <v>2.93</v>
      </c>
      <c r="I14573" s="105">
        <f>AVERAGE(H$10:H14573)</f>
        <v>0.69963471573743574</v>
      </c>
      <c r="J14573" s="2"/>
    </row>
    <row r="14574" spans="1:10">
      <c r="A14574" s="21">
        <v>43949</v>
      </c>
      <c r="B14574" s="163">
        <v>0.62</v>
      </c>
      <c r="F14574" s="4">
        <v>37212</v>
      </c>
      <c r="G14574">
        <v>1.98</v>
      </c>
      <c r="H14574">
        <f t="shared" si="227"/>
        <v>2.93</v>
      </c>
      <c r="I14574" s="105">
        <f>AVERAGE(H$10:H14574)</f>
        <v>0.6997878475798156</v>
      </c>
      <c r="J14574" s="2"/>
    </row>
    <row r="14575" spans="1:10">
      <c r="A14575" s="21">
        <v>43950</v>
      </c>
      <c r="B14575" s="163">
        <v>0.63</v>
      </c>
      <c r="F14575" s="4">
        <v>37213</v>
      </c>
      <c r="G14575">
        <v>1.98</v>
      </c>
      <c r="H14575">
        <f t="shared" si="227"/>
        <v>2.93</v>
      </c>
      <c r="I14575" s="105">
        <f>AVERAGE(H$10:H14575)</f>
        <v>0.69994095839626624</v>
      </c>
      <c r="J14575" s="2"/>
    </row>
    <row r="14576" spans="1:10">
      <c r="A14576" s="21">
        <v>43951</v>
      </c>
      <c r="B14576" s="163">
        <v>0.64</v>
      </c>
      <c r="F14576" s="4">
        <v>37214</v>
      </c>
      <c r="G14576">
        <v>2.0099999999999998</v>
      </c>
      <c r="H14576">
        <f t="shared" si="227"/>
        <v>2.79</v>
      </c>
      <c r="I14576" s="105">
        <f>AVERAGE(H$10:H14576)</f>
        <v>0.70008443742706228</v>
      </c>
      <c r="J14576" s="2"/>
    </row>
    <row r="14577" spans="1:10">
      <c r="A14577" s="21">
        <v>43952</v>
      </c>
      <c r="B14577" s="163">
        <v>0.64</v>
      </c>
      <c r="F14577" s="4">
        <v>37215</v>
      </c>
      <c r="G14577">
        <v>1.97</v>
      </c>
      <c r="H14577">
        <f t="shared" si="227"/>
        <v>2.91</v>
      </c>
      <c r="I14577" s="105">
        <f>AVERAGE(H$10:H14577)</f>
        <v>0.70023613399231299</v>
      </c>
      <c r="J14577" s="2"/>
    </row>
    <row r="14578" spans="1:10">
      <c r="A14578" s="21">
        <v>43955</v>
      </c>
      <c r="B14578" s="163">
        <v>0.64</v>
      </c>
      <c r="F14578" s="4">
        <v>37216</v>
      </c>
      <c r="G14578">
        <v>1.93</v>
      </c>
      <c r="H14578">
        <f t="shared" si="227"/>
        <v>3.0500000000000007</v>
      </c>
      <c r="I14578" s="105">
        <f>AVERAGE(H$10:H14578)</f>
        <v>0.70039741917770715</v>
      </c>
      <c r="J14578" s="2"/>
    </row>
    <row r="14579" spans="1:10">
      <c r="A14579" s="21">
        <v>43956</v>
      </c>
      <c r="B14579" s="163">
        <v>0.66</v>
      </c>
      <c r="F14579" s="4">
        <v>37217</v>
      </c>
      <c r="G14579">
        <v>1.93</v>
      </c>
      <c r="H14579">
        <f t="shared" si="227"/>
        <v>3.0500000000000007</v>
      </c>
      <c r="I14579" s="105">
        <f>AVERAGE(H$10:H14579)</f>
        <v>0.7005586822237484</v>
      </c>
      <c r="J14579" s="2"/>
    </row>
    <row r="14580" spans="1:10">
      <c r="A14580" s="21">
        <v>43957</v>
      </c>
      <c r="B14580" s="163">
        <v>0.72</v>
      </c>
      <c r="F14580" s="4">
        <v>37218</v>
      </c>
      <c r="G14580">
        <v>1.88</v>
      </c>
      <c r="H14580">
        <f t="shared" si="227"/>
        <v>3.16</v>
      </c>
      <c r="I14580" s="105">
        <f>AVERAGE(H$10:H14580)</f>
        <v>0.70072747237663946</v>
      </c>
      <c r="J14580" s="2"/>
    </row>
    <row r="14581" spans="1:10">
      <c r="A14581" s="21">
        <v>43958</v>
      </c>
      <c r="B14581" s="163">
        <v>0.63</v>
      </c>
      <c r="F14581" s="4">
        <v>37219</v>
      </c>
      <c r="G14581">
        <v>1.88</v>
      </c>
      <c r="H14581">
        <f t="shared" si="227"/>
        <v>3.16</v>
      </c>
      <c r="I14581" s="105">
        <f>AVERAGE(H$10:H14581)</f>
        <v>0.70089623936316314</v>
      </c>
      <c r="J14581" s="2"/>
    </row>
    <row r="14582" spans="1:10">
      <c r="A14582" s="21">
        <v>43959</v>
      </c>
      <c r="B14582" s="163">
        <v>0.69</v>
      </c>
      <c r="F14582" s="4">
        <v>37220</v>
      </c>
      <c r="G14582">
        <v>1.88</v>
      </c>
      <c r="H14582">
        <f t="shared" si="227"/>
        <v>3.16</v>
      </c>
      <c r="I14582" s="105">
        <f>AVERAGE(H$10:H14582)</f>
        <v>0.70106498318808852</v>
      </c>
      <c r="J14582" s="2"/>
    </row>
    <row r="14583" spans="1:10">
      <c r="A14583" s="21">
        <v>43962</v>
      </c>
      <c r="B14583" s="163">
        <v>0.73</v>
      </c>
      <c r="F14583" s="4">
        <v>37221</v>
      </c>
      <c r="G14583">
        <v>2.04</v>
      </c>
      <c r="H14583">
        <f t="shared" si="227"/>
        <v>3.01</v>
      </c>
      <c r="I14583" s="105">
        <f>AVERAGE(H$10:H14583)</f>
        <v>0.70122341155482459</v>
      </c>
      <c r="J14583" s="2"/>
    </row>
    <row r="14584" spans="1:10">
      <c r="A14584" s="21">
        <v>43963</v>
      </c>
      <c r="B14584" s="163">
        <v>0.69</v>
      </c>
      <c r="F14584" s="4">
        <v>37222</v>
      </c>
      <c r="G14584">
        <v>2.0099999999999998</v>
      </c>
      <c r="H14584">
        <f t="shared" si="227"/>
        <v>2.9700000000000006</v>
      </c>
      <c r="I14584" s="105">
        <f>AVERAGE(H$10:H14584)</f>
        <v>0.70137907375643316</v>
      </c>
      <c r="J14584" s="2"/>
    </row>
    <row r="14585" spans="1:10">
      <c r="A14585" s="21">
        <v>43964</v>
      </c>
      <c r="B14585" s="163">
        <v>0.64</v>
      </c>
      <c r="F14585" s="4">
        <v>37223</v>
      </c>
      <c r="G14585">
        <v>2.04</v>
      </c>
      <c r="H14585">
        <f t="shared" si="227"/>
        <v>2.9400000000000004</v>
      </c>
      <c r="I14585" s="105">
        <f>AVERAGE(H$10:H14585)</f>
        <v>0.70153265642151574</v>
      </c>
      <c r="J14585" s="2"/>
    </row>
    <row r="14586" spans="1:10">
      <c r="A14586" s="21">
        <v>43965</v>
      </c>
      <c r="B14586" s="163">
        <v>0.63</v>
      </c>
      <c r="F14586" s="4">
        <v>37224</v>
      </c>
      <c r="G14586">
        <v>2.09</v>
      </c>
      <c r="H14586">
        <f t="shared" si="227"/>
        <v>2.7</v>
      </c>
      <c r="I14586" s="105">
        <f>AVERAGE(H$10:H14586)</f>
        <v>0.70166975372161722</v>
      </c>
      <c r="J14586" s="2"/>
    </row>
    <row r="14587" spans="1:10">
      <c r="A14587" s="21">
        <v>43966</v>
      </c>
      <c r="B14587" s="163">
        <v>0.64</v>
      </c>
      <c r="F14587" s="4">
        <v>37225</v>
      </c>
      <c r="G14587">
        <v>2.06</v>
      </c>
      <c r="H14587">
        <f t="shared" si="227"/>
        <v>2.72</v>
      </c>
      <c r="I14587" s="105">
        <f>AVERAGE(H$10:H14587)</f>
        <v>0.70180820414323042</v>
      </c>
      <c r="J14587" s="2"/>
    </row>
    <row r="14588" spans="1:10">
      <c r="A14588" s="21">
        <v>43969</v>
      </c>
      <c r="B14588" s="163">
        <v>0.73</v>
      </c>
      <c r="F14588" s="4">
        <v>37226</v>
      </c>
      <c r="G14588">
        <v>2.06</v>
      </c>
      <c r="H14588">
        <f t="shared" si="227"/>
        <v>2.72</v>
      </c>
      <c r="I14588" s="105">
        <f>AVERAGE(H$10:H14588)</f>
        <v>0.70194663557171366</v>
      </c>
      <c r="J14588" s="2"/>
    </row>
    <row r="14589" spans="1:10">
      <c r="A14589" s="21">
        <v>43970</v>
      </c>
      <c r="B14589" s="163">
        <v>0.7</v>
      </c>
      <c r="F14589" s="4">
        <v>37227</v>
      </c>
      <c r="G14589">
        <v>2.06</v>
      </c>
      <c r="H14589">
        <f t="shared" si="227"/>
        <v>2.72</v>
      </c>
      <c r="I14589" s="105">
        <f>AVERAGE(H$10:H14589)</f>
        <v>0.70208504801097482</v>
      </c>
      <c r="J14589" s="2"/>
    </row>
    <row r="14590" spans="1:10">
      <c r="A14590" s="21">
        <v>43971</v>
      </c>
      <c r="B14590" s="163">
        <v>0.68</v>
      </c>
      <c r="F14590" s="4">
        <v>37228</v>
      </c>
      <c r="G14590">
        <v>2.0499999999999998</v>
      </c>
      <c r="H14590">
        <f t="shared" si="227"/>
        <v>2.7</v>
      </c>
      <c r="I14590" s="105">
        <f>AVERAGE(H$10:H14590)</f>
        <v>0.70222206981688584</v>
      </c>
      <c r="J14590" s="2"/>
    </row>
    <row r="14591" spans="1:10">
      <c r="A14591" s="21">
        <v>43972</v>
      </c>
      <c r="B14591" s="163">
        <v>0.68</v>
      </c>
      <c r="F14591" s="4">
        <v>37229</v>
      </c>
      <c r="G14591">
        <v>1.93</v>
      </c>
      <c r="H14591">
        <f t="shared" si="227"/>
        <v>2.7700000000000005</v>
      </c>
      <c r="I14591" s="105">
        <f>AVERAGE(H$10:H14591)</f>
        <v>0.70236387326841399</v>
      </c>
      <c r="J14591" s="2"/>
    </row>
    <row r="14592" spans="1:10">
      <c r="A14592" s="21">
        <v>43973</v>
      </c>
      <c r="B14592" s="163">
        <v>0.66</v>
      </c>
      <c r="F14592" s="4">
        <v>37230</v>
      </c>
      <c r="G14592">
        <v>1.89</v>
      </c>
      <c r="H14592">
        <f t="shared" si="227"/>
        <v>3.0300000000000002</v>
      </c>
      <c r="I14592" s="105">
        <f>AVERAGE(H$10:H14592)</f>
        <v>0.70252348625111527</v>
      </c>
      <c r="J14592" s="2"/>
    </row>
    <row r="14593" spans="1:10">
      <c r="A14593" s="21">
        <v>43977</v>
      </c>
      <c r="B14593" s="163">
        <v>0.69</v>
      </c>
      <c r="F14593" s="4">
        <v>37231</v>
      </c>
      <c r="G14593">
        <v>1.87</v>
      </c>
      <c r="H14593">
        <f t="shared" si="227"/>
        <v>3.17</v>
      </c>
      <c r="I14593" s="105">
        <f>AVERAGE(H$10:H14593)</f>
        <v>0.70269267690619952</v>
      </c>
      <c r="J14593" s="2"/>
    </row>
    <row r="14594" spans="1:10">
      <c r="A14594" s="21">
        <v>43978</v>
      </c>
      <c r="B14594" s="163">
        <v>0.68</v>
      </c>
      <c r="F14594" s="4">
        <v>37232</v>
      </c>
      <c r="G14594">
        <v>1.92</v>
      </c>
      <c r="H14594">
        <f t="shared" si="227"/>
        <v>3.2800000000000002</v>
      </c>
      <c r="I14594" s="105">
        <f>AVERAGE(H$10:H14594)</f>
        <v>0.70286938635584606</v>
      </c>
      <c r="J14594" s="2"/>
    </row>
    <row r="14595" spans="1:10">
      <c r="A14595" s="21">
        <v>43979</v>
      </c>
      <c r="B14595" s="163">
        <v>0.7</v>
      </c>
      <c r="F14595" s="4">
        <v>37233</v>
      </c>
      <c r="G14595">
        <v>1.92</v>
      </c>
      <c r="H14595">
        <f t="shared" si="227"/>
        <v>3.2800000000000002</v>
      </c>
      <c r="I14595" s="105">
        <f>AVERAGE(H$10:H14595)</f>
        <v>0.70304607157548438</v>
      </c>
      <c r="J14595" s="2"/>
    </row>
    <row r="14596" spans="1:10">
      <c r="A14596" s="21">
        <v>43980</v>
      </c>
      <c r="B14596" s="163">
        <v>0.65</v>
      </c>
      <c r="F14596" s="4">
        <v>37234</v>
      </c>
      <c r="G14596">
        <v>1.92</v>
      </c>
      <c r="H14596">
        <f t="shared" si="227"/>
        <v>3.2800000000000002</v>
      </c>
      <c r="I14596" s="105">
        <f>AVERAGE(H$10:H14596)</f>
        <v>0.70322273257009782</v>
      </c>
      <c r="J14596" s="2"/>
    </row>
    <row r="14597" spans="1:10">
      <c r="A14597" s="21">
        <v>43983</v>
      </c>
      <c r="B14597" s="163">
        <v>0.66</v>
      </c>
      <c r="F14597" s="4">
        <v>37235</v>
      </c>
      <c r="G14597">
        <v>1.9</v>
      </c>
      <c r="H14597">
        <f t="shared" si="227"/>
        <v>3.27</v>
      </c>
      <c r="I14597" s="105">
        <f>AVERAGE(H$10:H14597)</f>
        <v>0.70339868384974069</v>
      </c>
      <c r="J14597" s="2"/>
    </row>
    <row r="14598" spans="1:10">
      <c r="A14598" s="21">
        <v>43984</v>
      </c>
      <c r="B14598" s="163">
        <v>0.68</v>
      </c>
      <c r="F14598" s="4">
        <v>37236</v>
      </c>
      <c r="G14598">
        <v>1.8</v>
      </c>
      <c r="H14598">
        <f t="shared" si="227"/>
        <v>3.33</v>
      </c>
      <c r="I14598" s="105">
        <f>AVERAGE(H$10:H14598)</f>
        <v>0.70357872369593644</v>
      </c>
      <c r="J14598" s="2"/>
    </row>
    <row r="14599" spans="1:10">
      <c r="A14599" s="21">
        <v>43985</v>
      </c>
      <c r="B14599" s="163">
        <v>0.77</v>
      </c>
      <c r="F14599" s="4">
        <v>37237</v>
      </c>
      <c r="G14599">
        <v>1.81</v>
      </c>
      <c r="H14599">
        <f t="shared" si="227"/>
        <v>3.2099999999999995</v>
      </c>
      <c r="I14599" s="105">
        <f>AVERAGE(H$10:H14599)</f>
        <v>0.70375051405072075</v>
      </c>
      <c r="J14599" s="2"/>
    </row>
    <row r="14600" spans="1:10">
      <c r="A14600" s="21">
        <v>43986</v>
      </c>
      <c r="B14600" s="163">
        <v>0.82</v>
      </c>
      <c r="F14600" s="4">
        <v>37238</v>
      </c>
      <c r="G14600">
        <v>1.86</v>
      </c>
      <c r="H14600">
        <f t="shared" si="227"/>
        <v>3.2699999999999996</v>
      </c>
      <c r="I14600" s="105">
        <f>AVERAGE(H$10:H14600)</f>
        <v>0.70392639298197635</v>
      </c>
      <c r="J14600" s="2"/>
    </row>
    <row r="14601" spans="1:10">
      <c r="A14601" s="21">
        <v>43987</v>
      </c>
      <c r="B14601" s="163">
        <v>0.91</v>
      </c>
      <c r="F14601" s="4">
        <v>37239</v>
      </c>
      <c r="G14601">
        <v>1.88</v>
      </c>
      <c r="H14601">
        <f t="shared" si="227"/>
        <v>3.3600000000000003</v>
      </c>
      <c r="I14601" s="105">
        <f>AVERAGE(H$10:H14601)</f>
        <v>0.70410841557017656</v>
      </c>
      <c r="J14601" s="2"/>
    </row>
    <row r="14602" spans="1:10">
      <c r="A14602" s="21">
        <v>43990</v>
      </c>
      <c r="B14602" s="163">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3">
        <v>0.84</v>
      </c>
      <c r="F14603" s="4">
        <v>37241</v>
      </c>
      <c r="G14603">
        <v>1.88</v>
      </c>
      <c r="H14603">
        <f t="shared" si="228"/>
        <v>3.3600000000000003</v>
      </c>
      <c r="I14603" s="105">
        <f>AVERAGE(H$10:H14603)</f>
        <v>0.70447238591201988</v>
      </c>
      <c r="J14603" s="2"/>
    </row>
    <row r="14604" spans="1:10">
      <c r="A14604" s="21">
        <v>43992</v>
      </c>
      <c r="B14604" s="163">
        <v>0.75</v>
      </c>
      <c r="F14604" s="4">
        <v>37242</v>
      </c>
      <c r="G14604">
        <v>1.93</v>
      </c>
      <c r="H14604">
        <f t="shared" si="228"/>
        <v>3.33</v>
      </c>
      <c r="I14604" s="105">
        <f>AVERAGE(H$10:H14604)</f>
        <v>0.70465227817745923</v>
      </c>
      <c r="J14604" s="2"/>
    </row>
    <row r="14605" spans="1:10">
      <c r="A14605" s="21">
        <v>43993</v>
      </c>
      <c r="B14605" s="163">
        <v>0.66</v>
      </c>
      <c r="F14605" s="4">
        <v>37243</v>
      </c>
      <c r="G14605">
        <v>1.71</v>
      </c>
      <c r="H14605">
        <f t="shared" si="228"/>
        <v>3.45</v>
      </c>
      <c r="I14605" s="105">
        <f>AVERAGE(H$10:H14605)</f>
        <v>0.7048403672238982</v>
      </c>
      <c r="J14605" s="2"/>
    </row>
    <row r="14606" spans="1:10">
      <c r="A14606" s="21">
        <v>43994</v>
      </c>
      <c r="B14606" s="163">
        <v>0.71</v>
      </c>
      <c r="F14606" s="4">
        <v>37244</v>
      </c>
      <c r="G14606">
        <v>1.71</v>
      </c>
      <c r="H14606">
        <f t="shared" si="228"/>
        <v>3.37</v>
      </c>
      <c r="I14606" s="105">
        <f>AVERAGE(H$10:H14606)</f>
        <v>0.70502294992121806</v>
      </c>
      <c r="J14606" s="2"/>
    </row>
    <row r="14607" spans="1:10">
      <c r="A14607" s="21">
        <v>43997</v>
      </c>
      <c r="B14607" s="163">
        <v>0.71</v>
      </c>
      <c r="F14607" s="4">
        <v>37245</v>
      </c>
      <c r="G14607">
        <v>1.79</v>
      </c>
      <c r="H14607">
        <f t="shared" si="228"/>
        <v>3.29</v>
      </c>
      <c r="I14607" s="105">
        <f>AVERAGE(H$10:H14607)</f>
        <v>0.70520002740101517</v>
      </c>
      <c r="J14607" s="2"/>
    </row>
    <row r="14608" spans="1:10">
      <c r="A14608" s="21">
        <v>43998</v>
      </c>
      <c r="B14608" s="163">
        <v>0.75</v>
      </c>
      <c r="F14608" s="4">
        <v>37246</v>
      </c>
      <c r="G14608">
        <v>1.78</v>
      </c>
      <c r="H14608">
        <f t="shared" si="228"/>
        <v>3.34</v>
      </c>
      <c r="I14608" s="105">
        <f>AVERAGE(H$10:H14608)</f>
        <v>0.70538050551407772</v>
      </c>
      <c r="J14608" s="2"/>
    </row>
    <row r="14609" spans="1:10">
      <c r="A14609" s="21">
        <v>43999</v>
      </c>
      <c r="B14609" s="163">
        <v>0.74</v>
      </c>
      <c r="F14609" s="4">
        <v>37247</v>
      </c>
      <c r="G14609">
        <v>1.78</v>
      </c>
      <c r="H14609">
        <f t="shared" si="228"/>
        <v>3.34</v>
      </c>
      <c r="I14609" s="105">
        <f>AVERAGE(H$10:H14609)</f>
        <v>0.70556095890411097</v>
      </c>
      <c r="J14609" s="2"/>
    </row>
    <row r="14610" spans="1:10">
      <c r="A14610" s="21">
        <v>44000</v>
      </c>
      <c r="B14610" s="163">
        <v>0.71</v>
      </c>
      <c r="F14610" s="4">
        <v>37248</v>
      </c>
      <c r="G14610">
        <v>1.78</v>
      </c>
      <c r="H14610">
        <f t="shared" si="228"/>
        <v>3.34</v>
      </c>
      <c r="I14610" s="105">
        <f>AVERAGE(H$10:H14610)</f>
        <v>0.70574138757619487</v>
      </c>
      <c r="J14610" s="2"/>
    </row>
    <row r="14611" spans="1:10">
      <c r="A14611" s="21">
        <v>44001</v>
      </c>
      <c r="B14611" s="163">
        <v>0.7</v>
      </c>
      <c r="F14611" s="4">
        <v>37249</v>
      </c>
      <c r="G14611">
        <v>1.68</v>
      </c>
      <c r="H14611">
        <f t="shared" si="228"/>
        <v>3.5</v>
      </c>
      <c r="I14611" s="105">
        <f>AVERAGE(H$10:H14611)</f>
        <v>0.705932748938503</v>
      </c>
      <c r="J14611" s="2"/>
    </row>
    <row r="14612" spans="1:10">
      <c r="A14612" s="21">
        <v>44004</v>
      </c>
      <c r="B14612" s="163">
        <v>0.71</v>
      </c>
      <c r="F14612" s="4">
        <v>37250</v>
      </c>
      <c r="G14612">
        <v>1.68</v>
      </c>
      <c r="H14612">
        <f t="shared" si="228"/>
        <v>3.5</v>
      </c>
      <c r="I14612" s="105">
        <f>AVERAGE(H$10:H14612)</f>
        <v>0.7061240840923112</v>
      </c>
      <c r="J14612" s="2"/>
    </row>
    <row r="14613" spans="1:10">
      <c r="A14613" s="21">
        <v>44005</v>
      </c>
      <c r="B14613" s="163">
        <v>0.72</v>
      </c>
      <c r="F14613" s="4">
        <v>37251</v>
      </c>
      <c r="G14613">
        <v>1.89</v>
      </c>
      <c r="H14613">
        <f t="shared" si="228"/>
        <v>3.33</v>
      </c>
      <c r="I14613" s="105">
        <f>AVERAGE(H$10:H14613)</f>
        <v>0.70630375239660503</v>
      </c>
      <c r="J14613" s="2"/>
    </row>
    <row r="14614" spans="1:10">
      <c r="A14614" s="21">
        <v>44006</v>
      </c>
      <c r="B14614" s="163">
        <v>0.69</v>
      </c>
      <c r="F14614" s="4">
        <v>37252</v>
      </c>
      <c r="G14614">
        <v>1.85</v>
      </c>
      <c r="H14614">
        <f t="shared" si="228"/>
        <v>3.28</v>
      </c>
      <c r="I14614" s="105">
        <f>AVERAGE(H$10:H14614)</f>
        <v>0.70647997261212059</v>
      </c>
      <c r="J14614" s="2"/>
    </row>
    <row r="14615" spans="1:10">
      <c r="A14615" s="21">
        <v>44007</v>
      </c>
      <c r="B14615" s="163">
        <v>0.68</v>
      </c>
      <c r="F14615" s="4">
        <v>37253</v>
      </c>
      <c r="G14615">
        <v>1.54</v>
      </c>
      <c r="H14615">
        <f t="shared" si="228"/>
        <v>3.6100000000000003</v>
      </c>
      <c r="I14615" s="105">
        <f>AVERAGE(H$10:H14615)</f>
        <v>0.70667876215254155</v>
      </c>
      <c r="J14615" s="2"/>
    </row>
    <row r="14616" spans="1:10">
      <c r="A14616" s="21">
        <v>44008</v>
      </c>
      <c r="B14616" s="163">
        <v>0.64</v>
      </c>
      <c r="F14616" s="4">
        <v>37254</v>
      </c>
      <c r="G14616">
        <v>1.54</v>
      </c>
      <c r="H14616">
        <f t="shared" si="228"/>
        <v>3.6100000000000003</v>
      </c>
      <c r="I14616" s="105">
        <f>AVERAGE(H$10:H14616)</f>
        <v>0.70687752447456853</v>
      </c>
      <c r="J14616" s="2"/>
    </row>
    <row r="14617" spans="1:10">
      <c r="A14617" s="21">
        <v>44011</v>
      </c>
      <c r="B14617" s="163">
        <v>0.64</v>
      </c>
      <c r="F14617" s="4">
        <v>37255</v>
      </c>
      <c r="G14617">
        <v>1.54</v>
      </c>
      <c r="H14617">
        <f t="shared" si="228"/>
        <v>3.6100000000000003</v>
      </c>
      <c r="I14617" s="105">
        <f>AVERAGE(H$10:H14617)</f>
        <v>0.70707625958379128</v>
      </c>
      <c r="J14617" s="2"/>
    </row>
    <row r="14618" spans="1:10">
      <c r="A14618" s="21">
        <v>44012</v>
      </c>
      <c r="B14618" s="163">
        <v>0.66</v>
      </c>
      <c r="C14618" s="12" t="s">
        <v>329</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3">
        <v>0.69</v>
      </c>
      <c r="F14619" s="4">
        <v>37257</v>
      </c>
      <c r="G14619">
        <v>1.52</v>
      </c>
      <c r="H14619">
        <f t="shared" si="228"/>
        <v>3.5500000000000003</v>
      </c>
      <c r="I14619" s="105">
        <f>AVERAGE(H$10:H14619)</f>
        <v>0.70746543463381395</v>
      </c>
      <c r="J14619" s="2"/>
    </row>
    <row r="14620" spans="1:10">
      <c r="A14620" s="21">
        <v>44014</v>
      </c>
      <c r="B14620" s="163">
        <v>0.68</v>
      </c>
      <c r="F14620" s="4">
        <v>37258</v>
      </c>
      <c r="G14620">
        <v>1.92</v>
      </c>
      <c r="H14620">
        <f t="shared" si="228"/>
        <v>3.2800000000000002</v>
      </c>
      <c r="I14620" s="105">
        <f>AVERAGE(H$10:H14620)</f>
        <v>0.70764150297721051</v>
      </c>
      <c r="J14620" s="2"/>
    </row>
    <row r="14621" spans="1:10">
      <c r="A14621" s="21">
        <v>44018</v>
      </c>
      <c r="B14621" s="163">
        <v>0.69</v>
      </c>
      <c r="F14621" s="4">
        <v>37259</v>
      </c>
      <c r="G14621">
        <v>1.72</v>
      </c>
      <c r="H14621">
        <f t="shared" si="228"/>
        <v>3.4400000000000004</v>
      </c>
      <c r="I14621" s="105">
        <f>AVERAGE(H$10:H14621)</f>
        <v>0.70782849712565166</v>
      </c>
      <c r="J14621" s="2"/>
    </row>
    <row r="14622" spans="1:10">
      <c r="A14622" s="21">
        <v>44019</v>
      </c>
      <c r="B14622" s="163">
        <v>0.65</v>
      </c>
      <c r="F14622" s="4">
        <v>37260</v>
      </c>
      <c r="G14622">
        <v>1.61</v>
      </c>
      <c r="H14622">
        <f t="shared" si="228"/>
        <v>3.5699999999999994</v>
      </c>
      <c r="I14622" s="105">
        <f>AVERAGE(H$10:H14622)</f>
        <v>0.70802436186956974</v>
      </c>
      <c r="J14622" s="2"/>
    </row>
    <row r="14623" spans="1:10">
      <c r="A14623" s="21">
        <v>44020</v>
      </c>
      <c r="B14623" s="163">
        <v>0.67</v>
      </c>
      <c r="F14623" s="4">
        <v>37261</v>
      </c>
      <c r="G14623">
        <v>1.61</v>
      </c>
      <c r="H14623">
        <f t="shared" si="228"/>
        <v>3.5699999999999994</v>
      </c>
      <c r="I14623" s="105">
        <f>AVERAGE(H$10:H14623)</f>
        <v>0.70822019980840445</v>
      </c>
      <c r="J14623" s="2"/>
    </row>
    <row r="14624" spans="1:10">
      <c r="A14624" s="21">
        <v>44021</v>
      </c>
      <c r="B14624" s="163">
        <v>0.62</v>
      </c>
      <c r="F14624" s="4">
        <v>37262</v>
      </c>
      <c r="G14624">
        <v>1.61</v>
      </c>
      <c r="H14624">
        <f t="shared" si="228"/>
        <v>3.5699999999999994</v>
      </c>
      <c r="I14624" s="105">
        <f>AVERAGE(H$10:H14624)</f>
        <v>0.70841601094765805</v>
      </c>
      <c r="J14624" s="2"/>
    </row>
    <row r="14625" spans="1:10">
      <c r="A14625" s="21">
        <v>44022</v>
      </c>
      <c r="B14625" s="163">
        <v>0.65</v>
      </c>
      <c r="F14625" s="4">
        <v>37263</v>
      </c>
      <c r="G14625">
        <v>1.61</v>
      </c>
      <c r="H14625">
        <f t="shared" si="228"/>
        <v>3.4799999999999995</v>
      </c>
      <c r="I14625" s="105">
        <f>AVERAGE(H$10:H14625)</f>
        <v>0.70860563765736329</v>
      </c>
      <c r="J14625" s="2"/>
    </row>
    <row r="14626" spans="1:10">
      <c r="A14626" s="21">
        <v>44025</v>
      </c>
      <c r="B14626" s="163">
        <v>0.64</v>
      </c>
      <c r="F14626" s="4">
        <v>37264</v>
      </c>
      <c r="G14626">
        <v>1.61</v>
      </c>
      <c r="H14626">
        <f t="shared" si="228"/>
        <v>3.4899999999999993</v>
      </c>
      <c r="I14626" s="105">
        <f>AVERAGE(H$10:H14626)</f>
        <v>0.70879592255592949</v>
      </c>
      <c r="J14626" s="2"/>
    </row>
    <row r="14627" spans="1:10">
      <c r="A14627" s="21">
        <v>44026</v>
      </c>
      <c r="B14627" s="163">
        <v>0.63</v>
      </c>
      <c r="F14627" s="4">
        <v>37265</v>
      </c>
      <c r="G14627">
        <v>1.74</v>
      </c>
      <c r="H14627">
        <f t="shared" si="228"/>
        <v>3.3599999999999994</v>
      </c>
      <c r="I14627" s="105">
        <f>AVERAGE(H$10:H14627)</f>
        <v>0.70897728827473128</v>
      </c>
      <c r="J14627" s="2"/>
    </row>
    <row r="14628" spans="1:10">
      <c r="A14628" s="21">
        <v>44027</v>
      </c>
      <c r="B14628" s="163">
        <v>0.64</v>
      </c>
      <c r="F14628" s="4">
        <v>37266</v>
      </c>
      <c r="G14628">
        <v>1.81</v>
      </c>
      <c r="H14628">
        <f t="shared" si="228"/>
        <v>3.19</v>
      </c>
      <c r="I14628" s="105">
        <f>AVERAGE(H$10:H14628)</f>
        <v>0.70914700047883039</v>
      </c>
      <c r="J14628" s="2"/>
    </row>
    <row r="14629" spans="1:10">
      <c r="A14629" s="21">
        <v>44028</v>
      </c>
      <c r="B14629" s="163">
        <v>0.62</v>
      </c>
      <c r="F14629" s="4">
        <v>37267</v>
      </c>
      <c r="G14629">
        <v>1.71</v>
      </c>
      <c r="H14629">
        <f t="shared" si="228"/>
        <v>3.21</v>
      </c>
      <c r="I14629" s="105">
        <f>AVERAGE(H$10:H14629)</f>
        <v>0.70931805745554177</v>
      </c>
      <c r="J14629" s="2"/>
    </row>
    <row r="14630" spans="1:10">
      <c r="A14630" s="21">
        <v>44029</v>
      </c>
      <c r="B14630" s="163">
        <v>0.64</v>
      </c>
      <c r="F14630" s="4">
        <v>37268</v>
      </c>
      <c r="G14630">
        <v>1.71</v>
      </c>
      <c r="H14630">
        <f t="shared" si="228"/>
        <v>3.21</v>
      </c>
      <c r="I14630" s="105">
        <f>AVERAGE(H$10:H14630)</f>
        <v>0.70948909103344648</v>
      </c>
      <c r="J14630" s="2"/>
    </row>
    <row r="14631" spans="1:10">
      <c r="A14631" s="21">
        <v>44032</v>
      </c>
      <c r="B14631" s="163">
        <v>0.62</v>
      </c>
      <c r="F14631" s="4">
        <v>37269</v>
      </c>
      <c r="G14631">
        <v>1.71</v>
      </c>
      <c r="H14631">
        <f t="shared" si="228"/>
        <v>3.21</v>
      </c>
      <c r="I14631" s="105">
        <f>AVERAGE(H$10:H14631)</f>
        <v>0.70966010121734502</v>
      </c>
      <c r="J14631" s="2"/>
    </row>
    <row r="14632" spans="1:10">
      <c r="A14632" s="21">
        <v>44033</v>
      </c>
      <c r="B14632" s="163">
        <v>0.61</v>
      </c>
      <c r="F14632" s="4">
        <v>37270</v>
      </c>
      <c r="G14632">
        <v>1.78</v>
      </c>
      <c r="H14632">
        <f t="shared" si="228"/>
        <v>3.13</v>
      </c>
      <c r="I14632" s="105">
        <f>AVERAGE(H$10:H14632)</f>
        <v>0.70982561717841886</v>
      </c>
      <c r="J14632" s="2"/>
    </row>
    <row r="14633" spans="1:10">
      <c r="A14633" s="21">
        <v>44034</v>
      </c>
      <c r="B14633" s="163">
        <v>0.6</v>
      </c>
      <c r="F14633" s="4">
        <v>37271</v>
      </c>
      <c r="G14633">
        <v>1.75</v>
      </c>
      <c r="H14633">
        <f t="shared" si="228"/>
        <v>3.13</v>
      </c>
      <c r="I14633" s="105">
        <f>AVERAGE(H$10:H14633)</f>
        <v>0.70999111050328356</v>
      </c>
      <c r="J14633" s="2"/>
    </row>
    <row r="14634" spans="1:10">
      <c r="A14634" s="21">
        <v>44035</v>
      </c>
      <c r="B14634" s="163">
        <v>0.59</v>
      </c>
      <c r="F14634" s="4">
        <v>37272</v>
      </c>
      <c r="G14634">
        <v>1.69</v>
      </c>
      <c r="H14634">
        <f t="shared" si="228"/>
        <v>3.19</v>
      </c>
      <c r="I14634" s="105">
        <f>AVERAGE(H$10:H14634)</f>
        <v>0.71016068376068497</v>
      </c>
      <c r="J14634" s="2"/>
    </row>
    <row r="14635" spans="1:10">
      <c r="A14635" s="21">
        <v>44036</v>
      </c>
      <c r="B14635" s="163">
        <v>0.59</v>
      </c>
      <c r="F14635" s="4">
        <v>37273</v>
      </c>
      <c r="G14635">
        <v>1.68</v>
      </c>
      <c r="H14635">
        <f t="shared" si="228"/>
        <v>3.3000000000000007</v>
      </c>
      <c r="I14635" s="105">
        <f>AVERAGE(H$10:H14635)</f>
        <v>0.71033775468344162</v>
      </c>
      <c r="J14635" s="2"/>
    </row>
    <row r="14636" spans="1:10">
      <c r="A14636" s="21">
        <v>44039</v>
      </c>
      <c r="B14636" s="163">
        <v>0.62</v>
      </c>
      <c r="F14636" s="4">
        <v>37274</v>
      </c>
      <c r="G14636">
        <v>1.71</v>
      </c>
      <c r="H14636">
        <f t="shared" si="228"/>
        <v>3.2300000000000004</v>
      </c>
      <c r="I14636" s="105">
        <f>AVERAGE(H$10:H14636)</f>
        <v>0.71051001572434658</v>
      </c>
      <c r="J14636" s="2"/>
    </row>
    <row r="14637" spans="1:10">
      <c r="A14637" s="21">
        <v>44040</v>
      </c>
      <c r="B14637" s="163">
        <v>0.59</v>
      </c>
      <c r="F14637" s="4">
        <v>37275</v>
      </c>
      <c r="G14637">
        <v>1.71</v>
      </c>
      <c r="H14637">
        <f t="shared" si="228"/>
        <v>3.2300000000000004</v>
      </c>
      <c r="I14637" s="105">
        <f>AVERAGE(H$10:H14637)</f>
        <v>0.71068225321301726</v>
      </c>
      <c r="J14637" s="2"/>
    </row>
    <row r="14638" spans="1:10">
      <c r="A14638" s="21">
        <v>44041</v>
      </c>
      <c r="B14638" s="163">
        <v>0.57999999999999996</v>
      </c>
      <c r="F14638" s="4">
        <v>37276</v>
      </c>
      <c r="G14638">
        <v>1.71</v>
      </c>
      <c r="H14638">
        <f t="shared" si="228"/>
        <v>3.2300000000000004</v>
      </c>
      <c r="I14638" s="105">
        <f>AVERAGE(H$10:H14638)</f>
        <v>0.71085446715428369</v>
      </c>
      <c r="J14638" s="2"/>
    </row>
    <row r="14639" spans="1:10">
      <c r="A14639" s="21">
        <v>44042</v>
      </c>
      <c r="B14639" s="163">
        <v>0.55000000000000004</v>
      </c>
      <c r="F14639" s="4">
        <v>37277</v>
      </c>
      <c r="G14639">
        <v>1.71</v>
      </c>
      <c r="H14639">
        <f t="shared" si="228"/>
        <v>3.2300000000000004</v>
      </c>
      <c r="I14639" s="105">
        <f>AVERAGE(H$10:H14639)</f>
        <v>0.71102665755297445</v>
      </c>
      <c r="J14639" s="2"/>
    </row>
    <row r="14640" spans="1:10">
      <c r="A14640" s="21">
        <v>44043</v>
      </c>
      <c r="B14640" s="163">
        <v>0.55000000000000004</v>
      </c>
      <c r="F14640" s="4">
        <v>37278</v>
      </c>
      <c r="G14640">
        <v>1.84</v>
      </c>
      <c r="H14640">
        <f t="shared" si="228"/>
        <v>3.12</v>
      </c>
      <c r="I14640" s="105">
        <f>AVERAGE(H$10:H14640)</f>
        <v>0.71119130613081927</v>
      </c>
      <c r="J14640" s="2"/>
    </row>
    <row r="14641" spans="1:10">
      <c r="A14641" s="21">
        <v>44046</v>
      </c>
      <c r="B14641" s="163">
        <v>0.56000000000000005</v>
      </c>
      <c r="F14641" s="4">
        <v>37279</v>
      </c>
      <c r="G14641">
        <v>1.81</v>
      </c>
      <c r="H14641">
        <f t="shared" si="228"/>
        <v>3.2399999999999998</v>
      </c>
      <c r="I14641" s="105">
        <f>AVERAGE(H$10:H14641)</f>
        <v>0.71136413340623406</v>
      </c>
      <c r="J14641" s="2"/>
    </row>
    <row r="14642" spans="1:10">
      <c r="A14642" s="21">
        <v>44047</v>
      </c>
      <c r="B14642" s="163">
        <v>0.52</v>
      </c>
      <c r="F14642" s="4">
        <v>37280</v>
      </c>
      <c r="G14642">
        <v>1.8</v>
      </c>
      <c r="H14642">
        <f t="shared" si="228"/>
        <v>3.2700000000000005</v>
      </c>
      <c r="I14642" s="105">
        <f>AVERAGE(H$10:H14642)</f>
        <v>0.71153898722066677</v>
      </c>
      <c r="J14642" s="2"/>
    </row>
    <row r="14643" spans="1:10">
      <c r="A14643" s="21">
        <v>44048</v>
      </c>
      <c r="B14643" s="163">
        <v>0.55000000000000004</v>
      </c>
      <c r="F14643" s="4">
        <v>37281</v>
      </c>
      <c r="G14643">
        <v>1.78</v>
      </c>
      <c r="H14643">
        <f t="shared" si="228"/>
        <v>3.3199999999999994</v>
      </c>
      <c r="I14643" s="105">
        <f>AVERAGE(H$10:H14643)</f>
        <v>0.7117172338390062</v>
      </c>
      <c r="J14643" s="2"/>
    </row>
    <row r="14644" spans="1:10">
      <c r="A14644" s="21">
        <v>44049</v>
      </c>
      <c r="B14644" s="163">
        <v>0.55000000000000004</v>
      </c>
      <c r="F14644" s="4">
        <v>37282</v>
      </c>
      <c r="G14644">
        <v>1.78</v>
      </c>
      <c r="H14644">
        <f t="shared" si="228"/>
        <v>3.3199999999999994</v>
      </c>
      <c r="I14644" s="105">
        <f>AVERAGE(H$10:H14644)</f>
        <v>0.71189545609839544</v>
      </c>
      <c r="J14644" s="2"/>
    </row>
    <row r="14645" spans="1:10">
      <c r="A14645" s="21">
        <v>44050</v>
      </c>
      <c r="B14645" s="163">
        <v>0.56999999999999995</v>
      </c>
      <c r="F14645" s="4">
        <v>37283</v>
      </c>
      <c r="G14645">
        <v>1.78</v>
      </c>
      <c r="H14645">
        <f t="shared" si="228"/>
        <v>3.3199999999999994</v>
      </c>
      <c r="I14645" s="105">
        <f>AVERAGE(H$10:H14645)</f>
        <v>0.71207365400382727</v>
      </c>
      <c r="J14645" s="2"/>
    </row>
    <row r="14646" spans="1:10">
      <c r="A14646" s="21">
        <v>44053</v>
      </c>
      <c r="B14646" s="163">
        <v>0.59</v>
      </c>
      <c r="F14646" s="4">
        <v>37284</v>
      </c>
      <c r="G14646">
        <v>1.79</v>
      </c>
      <c r="H14646">
        <f t="shared" si="228"/>
        <v>3.33</v>
      </c>
      <c r="I14646" s="105">
        <f>AVERAGE(H$10:H14646)</f>
        <v>0.71225251076040286</v>
      </c>
      <c r="J14646" s="2"/>
    </row>
    <row r="14647" spans="1:10">
      <c r="A14647" s="21">
        <v>44054</v>
      </c>
      <c r="B14647" s="163">
        <v>0.64</v>
      </c>
      <c r="F14647" s="4">
        <v>37285</v>
      </c>
      <c r="G14647">
        <v>1.78</v>
      </c>
      <c r="H14647">
        <f t="shared" si="228"/>
        <v>3.2399999999999993</v>
      </c>
      <c r="I14647" s="105">
        <f>AVERAGE(H$10:H14647)</f>
        <v>0.71242519469873045</v>
      </c>
      <c r="J14647" s="2"/>
    </row>
    <row r="14648" spans="1:10">
      <c r="A14648" s="21">
        <v>44055</v>
      </c>
      <c r="B14648" s="163">
        <v>0.69</v>
      </c>
      <c r="F14648" s="4">
        <v>37286</v>
      </c>
      <c r="G14648">
        <v>1.78</v>
      </c>
      <c r="H14648">
        <f t="shared" si="228"/>
        <v>3.2399999999999993</v>
      </c>
      <c r="I14648" s="105">
        <f>AVERAGE(H$10:H14648)</f>
        <v>0.7125978550447446</v>
      </c>
      <c r="J14648" s="2"/>
    </row>
    <row r="14649" spans="1:10">
      <c r="A14649" s="21">
        <v>44056</v>
      </c>
      <c r="B14649" s="163">
        <v>0.71</v>
      </c>
      <c r="F14649" s="4">
        <v>37287</v>
      </c>
      <c r="G14649">
        <v>1.85</v>
      </c>
      <c r="H14649">
        <f t="shared" si="228"/>
        <v>3.22</v>
      </c>
      <c r="I14649" s="105">
        <f>AVERAGE(H$10:H14649)</f>
        <v>0.71276912568306117</v>
      </c>
      <c r="J14649" s="2"/>
    </row>
    <row r="14650" spans="1:10">
      <c r="A14650" s="21">
        <v>44057</v>
      </c>
      <c r="B14650" s="163">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A14687" s="4">
        <v>44111</v>
      </c>
      <c r="B14687">
        <v>0.81</v>
      </c>
      <c r="F14687" s="4">
        <v>37325</v>
      </c>
      <c r="G14687">
        <v>1.69</v>
      </c>
      <c r="H14687">
        <f t="shared" si="229"/>
        <v>3.64</v>
      </c>
      <c r="I14687" s="105">
        <f>AVERAGE(H$10:H14687)</f>
        <v>0.71928736885134281</v>
      </c>
      <c r="J14687" s="2"/>
    </row>
    <row r="14688" spans="1:10">
      <c r="A14688" s="4">
        <v>44112</v>
      </c>
      <c r="B14688">
        <v>0.78</v>
      </c>
      <c r="F14688" s="4">
        <v>37326</v>
      </c>
      <c r="G14688">
        <v>1.75</v>
      </c>
      <c r="H14688">
        <f t="shared" si="229"/>
        <v>3.58</v>
      </c>
      <c r="I14688" s="105">
        <f>AVERAGE(H$10:H14688)</f>
        <v>0.71948225355950746</v>
      </c>
      <c r="J14688" s="2"/>
    </row>
    <row r="14689" spans="1:10">
      <c r="A14689" s="4">
        <v>44113</v>
      </c>
      <c r="B14689">
        <v>0.79</v>
      </c>
      <c r="F14689" s="4">
        <v>37327</v>
      </c>
      <c r="G14689">
        <v>1.68</v>
      </c>
      <c r="H14689">
        <f t="shared" si="229"/>
        <v>3.6400000000000006</v>
      </c>
      <c r="I14689" s="105">
        <f>AVERAGE(H$10:H14689)</f>
        <v>0.71968119891008242</v>
      </c>
      <c r="J14689" s="2"/>
    </row>
    <row r="14690" spans="1:10">
      <c r="A14690" s="4">
        <v>44117</v>
      </c>
      <c r="B14690">
        <v>0.74</v>
      </c>
      <c r="F14690" s="4">
        <v>37328</v>
      </c>
      <c r="G14690">
        <v>1.73</v>
      </c>
      <c r="H14690">
        <f t="shared" si="229"/>
        <v>3.5500000000000003</v>
      </c>
      <c r="I14690" s="105">
        <f>AVERAGE(H$10:H14690)</f>
        <v>0.71987398678564185</v>
      </c>
      <c r="J14690" s="2"/>
    </row>
    <row r="14691" spans="1:10">
      <c r="A14691" s="4">
        <v>44118</v>
      </c>
      <c r="B14691">
        <v>0.73</v>
      </c>
      <c r="F14691" s="4">
        <v>37329</v>
      </c>
      <c r="G14691">
        <v>1.79</v>
      </c>
      <c r="H14691">
        <f t="shared" si="229"/>
        <v>3.6100000000000003</v>
      </c>
      <c r="I14691" s="105">
        <f>AVERAGE(H$10:H14691)</f>
        <v>0.72007083503609925</v>
      </c>
      <c r="J14691" s="2"/>
    </row>
    <row r="14692" spans="1:10">
      <c r="A14692" s="4">
        <v>44119</v>
      </c>
      <c r="B14692">
        <v>0.74</v>
      </c>
      <c r="F14692" s="4">
        <v>37330</v>
      </c>
      <c r="G14692">
        <v>1.8</v>
      </c>
      <c r="H14692">
        <f t="shared" si="229"/>
        <v>3.55</v>
      </c>
      <c r="I14692" s="105">
        <f>AVERAGE(H$10:H14692)</f>
        <v>0.72026357011509967</v>
      </c>
      <c r="J14692" s="2"/>
    </row>
    <row r="14693" spans="1:10">
      <c r="A14693" s="4">
        <v>44120</v>
      </c>
      <c r="B14693">
        <v>0.76</v>
      </c>
      <c r="F14693" s="4">
        <v>37331</v>
      </c>
      <c r="G14693">
        <v>1.8</v>
      </c>
      <c r="H14693">
        <f t="shared" si="229"/>
        <v>3.55</v>
      </c>
      <c r="I14693" s="105">
        <f>AVERAGE(H$10:H14693)</f>
        <v>0.72045627894306785</v>
      </c>
      <c r="J14693" s="2"/>
    </row>
    <row r="14694" spans="1:10">
      <c r="A14694" s="4">
        <v>44123</v>
      </c>
      <c r="B14694">
        <v>0.78</v>
      </c>
      <c r="F14694" s="4">
        <v>37332</v>
      </c>
      <c r="G14694">
        <v>1.8</v>
      </c>
      <c r="H14694">
        <f t="shared" si="229"/>
        <v>3.55</v>
      </c>
      <c r="I14694" s="105">
        <f>AVERAGE(H$10:H14694)</f>
        <v>0.7206489615253665</v>
      </c>
      <c r="J14694" s="2"/>
    </row>
    <row r="14695" spans="1:10">
      <c r="A14695" s="4">
        <v>44124</v>
      </c>
      <c r="B14695">
        <v>0.81</v>
      </c>
      <c r="F14695" s="4">
        <v>37333</v>
      </c>
      <c r="G14695">
        <v>1.71</v>
      </c>
      <c r="H14695">
        <f t="shared" si="229"/>
        <v>3.6100000000000003</v>
      </c>
      <c r="I14695" s="105">
        <f>AVERAGE(H$10:H14695)</f>
        <v>0.72084570339098508</v>
      </c>
      <c r="J14695" s="2"/>
    </row>
    <row r="14696" spans="1:10">
      <c r="A14696" s="4">
        <v>44125</v>
      </c>
      <c r="B14696">
        <v>0.83</v>
      </c>
      <c r="F14696" s="4">
        <v>37334</v>
      </c>
      <c r="G14696">
        <v>1.67</v>
      </c>
      <c r="H14696">
        <f t="shared" si="229"/>
        <v>3.66</v>
      </c>
      <c r="I14696" s="105">
        <f>AVERAGE(H$10:H14696)</f>
        <v>0.72104582283652263</v>
      </c>
      <c r="J14696" s="2"/>
    </row>
    <row r="14697" spans="1:10">
      <c r="A14697" s="4">
        <v>44126</v>
      </c>
      <c r="B14697">
        <v>0.87</v>
      </c>
      <c r="F14697" s="4">
        <v>37335</v>
      </c>
      <c r="G14697">
        <v>1.78</v>
      </c>
      <c r="H14697">
        <f t="shared" si="229"/>
        <v>3.62</v>
      </c>
      <c r="I14697" s="105">
        <f>AVERAGE(H$10:H14697)</f>
        <v>0.72124319172113349</v>
      </c>
      <c r="J14697" s="2"/>
    </row>
    <row r="14698" spans="1:10">
      <c r="A14698" s="4">
        <v>44127</v>
      </c>
      <c r="B14698">
        <v>0.85</v>
      </c>
      <c r="F14698" s="4">
        <v>37336</v>
      </c>
      <c r="G14698">
        <v>1.74</v>
      </c>
      <c r="H14698">
        <f t="shared" si="229"/>
        <v>3.6499999999999995</v>
      </c>
      <c r="I14698" s="105">
        <f>AVERAGE(H$10:H14698)</f>
        <v>0.72144257607733731</v>
      </c>
      <c r="J14698" s="2"/>
    </row>
    <row r="14699" spans="1:10">
      <c r="A14699" s="4">
        <v>44130</v>
      </c>
      <c r="B14699">
        <v>0.81</v>
      </c>
      <c r="F14699" s="4">
        <v>37337</v>
      </c>
      <c r="G14699">
        <v>1.68</v>
      </c>
      <c r="H14699">
        <f t="shared" si="229"/>
        <v>3.7200000000000006</v>
      </c>
      <c r="I14699" s="105">
        <f>AVERAGE(H$10:H14699)</f>
        <v>0.72164669843430951</v>
      </c>
      <c r="J14699" s="2"/>
    </row>
    <row r="14700" spans="1:10">
      <c r="A14700" s="4">
        <v>44131</v>
      </c>
      <c r="B14700">
        <v>0.79</v>
      </c>
      <c r="F14700" s="4">
        <v>37338</v>
      </c>
      <c r="G14700">
        <v>1.68</v>
      </c>
      <c r="H14700">
        <f t="shared" si="229"/>
        <v>3.7200000000000006</v>
      </c>
      <c r="I14700" s="105">
        <f>AVERAGE(H$10:H14700)</f>
        <v>0.72185079300251898</v>
      </c>
      <c r="J14700" s="2"/>
    </row>
    <row r="14701" spans="1:10">
      <c r="A14701" s="4">
        <v>44132</v>
      </c>
      <c r="B14701">
        <v>0.79</v>
      </c>
      <c r="F14701" s="4">
        <v>37339</v>
      </c>
      <c r="G14701">
        <v>1.68</v>
      </c>
      <c r="H14701">
        <f t="shared" si="229"/>
        <v>3.7200000000000006</v>
      </c>
      <c r="I14701" s="105">
        <f>AVERAGE(H$10:H14701)</f>
        <v>0.72205485978763995</v>
      </c>
      <c r="J14701" s="2"/>
    </row>
    <row r="14702" spans="1:10">
      <c r="A14702" s="4">
        <v>44133</v>
      </c>
      <c r="B14702">
        <v>0.85</v>
      </c>
      <c r="F14702" s="4">
        <v>37340</v>
      </c>
      <c r="G14702">
        <v>1.75</v>
      </c>
      <c r="H14702">
        <f t="shared" si="229"/>
        <v>3.66</v>
      </c>
      <c r="I14702" s="105">
        <f>AVERAGE(H$10:H14702)</f>
        <v>0.72225481521813151</v>
      </c>
      <c r="J14702" s="2"/>
    </row>
    <row r="14703" spans="1:10">
      <c r="A14703" s="4">
        <v>44134</v>
      </c>
      <c r="B14703">
        <v>0.88</v>
      </c>
      <c r="F14703" s="4">
        <v>37341</v>
      </c>
      <c r="G14703">
        <v>1.71</v>
      </c>
      <c r="H14703">
        <f t="shared" si="229"/>
        <v>3.6399999999999997</v>
      </c>
      <c r="I14703" s="105">
        <f>AVERAGE(H$10:H14703)</f>
        <v>0.72245338233292533</v>
      </c>
      <c r="J14703" s="2"/>
    </row>
    <row r="14704" spans="1:10">
      <c r="A14704" s="4">
        <v>44137</v>
      </c>
      <c r="B14704">
        <v>0.87</v>
      </c>
      <c r="F14704" s="4">
        <v>37342</v>
      </c>
      <c r="G14704">
        <v>1.69</v>
      </c>
      <c r="H14704">
        <f t="shared" si="229"/>
        <v>3.6599999999999997</v>
      </c>
      <c r="I14704" s="105">
        <f>AVERAGE(H$10:H14704)</f>
        <v>0.72265328342973834</v>
      </c>
      <c r="J14704" s="2"/>
    </row>
    <row r="14705" spans="1:10">
      <c r="A14705" s="4">
        <v>44138</v>
      </c>
      <c r="B14705">
        <v>0.9</v>
      </c>
      <c r="F14705" s="4">
        <v>37343</v>
      </c>
      <c r="G14705">
        <v>1.77</v>
      </c>
      <c r="H14705">
        <f t="shared" si="229"/>
        <v>3.65</v>
      </c>
      <c r="I14705" s="105">
        <f>AVERAGE(H$10:H14705)</f>
        <v>0.7228524768644532</v>
      </c>
      <c r="J14705" s="2"/>
    </row>
    <row r="14706" spans="1:10">
      <c r="A14706" s="4">
        <v>44139</v>
      </c>
      <c r="B14706">
        <v>0.78</v>
      </c>
      <c r="F14706" s="4">
        <v>37344</v>
      </c>
      <c r="G14706">
        <v>1.74</v>
      </c>
      <c r="H14706">
        <f t="shared" si="229"/>
        <v>3.65</v>
      </c>
      <c r="I14706" s="105">
        <f>AVERAGE(H$10:H14706)</f>
        <v>0.72305164319248849</v>
      </c>
      <c r="J14706" s="2"/>
    </row>
    <row r="14707" spans="1:10">
      <c r="A14707" s="4">
        <v>44140</v>
      </c>
      <c r="B14707">
        <v>0.79</v>
      </c>
      <c r="F14707" s="4">
        <v>37345</v>
      </c>
      <c r="G14707">
        <v>1.74</v>
      </c>
      <c r="H14707">
        <f t="shared" si="229"/>
        <v>3.65</v>
      </c>
      <c r="I14707" s="105">
        <f>AVERAGE(H$10:H14707)</f>
        <v>0.72325078241937701</v>
      </c>
      <c r="J14707" s="2"/>
    </row>
    <row r="14708" spans="1:10">
      <c r="A14708" s="4">
        <v>44141</v>
      </c>
      <c r="B14708">
        <v>0.83</v>
      </c>
      <c r="F14708" s="4">
        <v>37346</v>
      </c>
      <c r="G14708">
        <v>1.74</v>
      </c>
      <c r="H14708">
        <f t="shared" si="229"/>
        <v>3.65</v>
      </c>
      <c r="I14708" s="105">
        <f>AVERAGE(H$10:H14708)</f>
        <v>0.7234498945506499</v>
      </c>
      <c r="J14708" s="2"/>
    </row>
    <row r="14709" spans="1:10">
      <c r="A14709" s="4">
        <v>44144</v>
      </c>
      <c r="B14709">
        <v>0.96</v>
      </c>
      <c r="F14709" s="4">
        <v>37347</v>
      </c>
      <c r="G14709">
        <v>1.88</v>
      </c>
      <c r="H14709">
        <f t="shared" si="229"/>
        <v>3.5600000000000005</v>
      </c>
      <c r="I14709" s="105">
        <f>AVERAGE(H$10:H14709)</f>
        <v>0.72364285714285737</v>
      </c>
      <c r="J14709" s="2"/>
    </row>
    <row r="14710" spans="1:10">
      <c r="A14710" s="4">
        <v>44145</v>
      </c>
      <c r="B14710">
        <v>0.98</v>
      </c>
      <c r="F14710" s="4">
        <v>37348</v>
      </c>
      <c r="G14710">
        <v>1.74</v>
      </c>
      <c r="H14710">
        <f t="shared" si="229"/>
        <v>3.62</v>
      </c>
      <c r="I14710" s="105">
        <f>AVERAGE(H$10:H14710)</f>
        <v>0.72383987483844658</v>
      </c>
      <c r="J14710" s="2"/>
    </row>
    <row r="14711" spans="1:10">
      <c r="A14711" s="4">
        <v>44147</v>
      </c>
      <c r="B14711">
        <v>0.88</v>
      </c>
      <c r="F14711" s="4">
        <v>37349</v>
      </c>
      <c r="G14711">
        <v>1.81</v>
      </c>
      <c r="H14711">
        <f t="shared" si="229"/>
        <v>3.4899999999999998</v>
      </c>
      <c r="I14711" s="105">
        <f>AVERAGE(H$10:H14711)</f>
        <v>0.7240280233981774</v>
      </c>
      <c r="J14711" s="2"/>
    </row>
    <row r="14712" spans="1:10">
      <c r="A14712" s="4">
        <v>44148</v>
      </c>
      <c r="B14712">
        <v>0.89</v>
      </c>
      <c r="F14712" s="4">
        <v>37350</v>
      </c>
      <c r="G14712">
        <v>1.74</v>
      </c>
      <c r="H14712">
        <f t="shared" si="229"/>
        <v>3.54</v>
      </c>
      <c r="I14712" s="105">
        <f>AVERAGE(H$10:H14712)</f>
        <v>0.72421954703121838</v>
      </c>
      <c r="J14712" s="2"/>
    </row>
    <row r="14713" spans="1:10">
      <c r="A14713" s="4">
        <v>44151</v>
      </c>
      <c r="B14713">
        <v>0.91</v>
      </c>
      <c r="F14713" s="4">
        <v>37351</v>
      </c>
      <c r="G14713">
        <v>1.7</v>
      </c>
      <c r="H14713">
        <f t="shared" si="229"/>
        <v>3.5199999999999996</v>
      </c>
      <c r="I14713" s="105">
        <f>AVERAGE(H$10:H14713)</f>
        <v>0.72440968443960863</v>
      </c>
      <c r="J14713" s="2"/>
    </row>
    <row r="14714" spans="1:10">
      <c r="A14714" s="4">
        <v>44152</v>
      </c>
      <c r="B14714">
        <v>0.87</v>
      </c>
      <c r="F14714" s="4">
        <v>37352</v>
      </c>
      <c r="G14714">
        <v>1.7</v>
      </c>
      <c r="H14714">
        <f t="shared" si="229"/>
        <v>3.5199999999999996</v>
      </c>
      <c r="I14714" s="105">
        <f>AVERAGE(H$10:H14714)</f>
        <v>0.72459979598775959</v>
      </c>
      <c r="J14714" s="2"/>
    </row>
    <row r="14715" spans="1:10">
      <c r="A14715" s="4">
        <v>44153</v>
      </c>
      <c r="B14715">
        <v>0.88</v>
      </c>
      <c r="F14715" s="4">
        <v>37353</v>
      </c>
      <c r="G14715">
        <v>1.7</v>
      </c>
      <c r="H14715">
        <f t="shared" si="229"/>
        <v>3.5199999999999996</v>
      </c>
      <c r="I14715" s="105">
        <f>AVERAGE(H$10:H14715)</f>
        <v>0.72478988168094693</v>
      </c>
      <c r="J14715" s="2"/>
    </row>
    <row r="14716" spans="1:10">
      <c r="A14716" s="4">
        <v>44154</v>
      </c>
      <c r="B14716">
        <v>0.86</v>
      </c>
      <c r="F14716" s="4">
        <v>37354</v>
      </c>
      <c r="G14716">
        <v>1.72</v>
      </c>
      <c r="H14716">
        <f t="shared" si="229"/>
        <v>3.5300000000000002</v>
      </c>
      <c r="I14716" s="105">
        <f>AVERAGE(H$10:H14716)</f>
        <v>0.72498062147276854</v>
      </c>
      <c r="J14716" s="2"/>
    </row>
    <row r="14717" spans="1:10">
      <c r="A14717" s="4">
        <v>44155</v>
      </c>
      <c r="B14717">
        <v>0.83</v>
      </c>
      <c r="F14717" s="4">
        <v>37355</v>
      </c>
      <c r="G14717">
        <v>1.68</v>
      </c>
      <c r="H14717">
        <f t="shared" si="229"/>
        <v>3.54</v>
      </c>
      <c r="I14717" s="105">
        <f>AVERAGE(H$10:H14717)</f>
        <v>0.72517201522980734</v>
      </c>
      <c r="J14717" s="2"/>
    </row>
    <row r="14718" spans="1:10">
      <c r="A14718" s="4">
        <v>44158</v>
      </c>
      <c r="B14718">
        <v>0.86</v>
      </c>
      <c r="F14718" s="4">
        <v>37356</v>
      </c>
      <c r="G14718">
        <v>1.73</v>
      </c>
      <c r="H14718">
        <f t="shared" si="229"/>
        <v>3.5100000000000002</v>
      </c>
      <c r="I14718" s="105">
        <f>AVERAGE(H$10:H14718)</f>
        <v>0.72536134339520075</v>
      </c>
      <c r="J14718" s="2"/>
    </row>
    <row r="14719" spans="1:10">
      <c r="A14719" s="4">
        <v>44159</v>
      </c>
      <c r="B14719">
        <v>0.88</v>
      </c>
      <c r="F14719" s="4">
        <v>37357</v>
      </c>
      <c r="G14719">
        <v>1.83</v>
      </c>
      <c r="H14719">
        <f t="shared" si="229"/>
        <v>3.3899999999999997</v>
      </c>
      <c r="I14719" s="105">
        <f>AVERAGE(H$10:H14719)</f>
        <v>0.72554248810333155</v>
      </c>
      <c r="J14719" s="2"/>
    </row>
    <row r="14720" spans="1:10">
      <c r="A14720" s="4">
        <v>44160</v>
      </c>
      <c r="B14720">
        <v>0.88</v>
      </c>
      <c r="F14720" s="4">
        <v>37358</v>
      </c>
      <c r="G14720">
        <v>1.79</v>
      </c>
      <c r="H14720">
        <f t="shared" si="229"/>
        <v>3.3899999999999997</v>
      </c>
      <c r="I14720" s="105">
        <f>AVERAGE(H$10:H14720)</f>
        <v>0.72572360818435222</v>
      </c>
      <c r="J14720" s="2"/>
    </row>
    <row r="14721" spans="1:10">
      <c r="A14721" s="4">
        <v>44162</v>
      </c>
      <c r="B14721">
        <v>0.84</v>
      </c>
      <c r="F14721" s="4">
        <v>37359</v>
      </c>
      <c r="G14721">
        <v>1.79</v>
      </c>
      <c r="H14721">
        <f t="shared" si="229"/>
        <v>3.3899999999999997</v>
      </c>
      <c r="I14721" s="105">
        <f>AVERAGE(H$10:H14721)</f>
        <v>0.72590470364328474</v>
      </c>
      <c r="J14721" s="2"/>
    </row>
    <row r="14722" spans="1:10">
      <c r="A14722" s="4">
        <v>44165</v>
      </c>
      <c r="B14722">
        <v>0.84</v>
      </c>
      <c r="F14722" s="4">
        <v>37360</v>
      </c>
      <c r="G14722">
        <v>1.79</v>
      </c>
      <c r="H14722">
        <f t="shared" si="229"/>
        <v>3.3899999999999997</v>
      </c>
      <c r="I14722" s="105">
        <f>AVERAGE(H$10:H14722)</f>
        <v>0.72608577448514955</v>
      </c>
      <c r="J14722" s="2"/>
    </row>
    <row r="14723" spans="1:10">
      <c r="A14723" s="4">
        <v>44166</v>
      </c>
      <c r="B14723">
        <v>0.92</v>
      </c>
      <c r="F14723" s="4">
        <v>37361</v>
      </c>
      <c r="G14723">
        <v>1.84</v>
      </c>
      <c r="H14723">
        <f t="shared" si="229"/>
        <v>3.3100000000000005</v>
      </c>
      <c r="I14723" s="105">
        <f>AVERAGE(H$10:H14723)</f>
        <v>0.72626138371618898</v>
      </c>
      <c r="J14723" s="2"/>
    </row>
    <row r="14724" spans="1:10">
      <c r="A14724" s="4">
        <v>44167</v>
      </c>
      <c r="B14724">
        <v>0.95</v>
      </c>
      <c r="F14724" s="4">
        <v>37362</v>
      </c>
      <c r="G14724">
        <v>1.68</v>
      </c>
      <c r="H14724">
        <f t="shared" si="229"/>
        <v>3.5200000000000005</v>
      </c>
      <c r="I14724" s="105">
        <f>AVERAGE(H$10:H14724)</f>
        <v>0.72645124023105712</v>
      </c>
      <c r="J14724" s="2"/>
    </row>
    <row r="14725" spans="1:10">
      <c r="A14725" s="4">
        <v>44168</v>
      </c>
      <c r="B14725">
        <v>0.92</v>
      </c>
      <c r="F14725" s="4">
        <v>37363</v>
      </c>
      <c r="G14725">
        <v>1.73</v>
      </c>
      <c r="H14725">
        <f t="shared" si="229"/>
        <v>3.5100000000000002</v>
      </c>
      <c r="I14725" s="105">
        <f>AVERAGE(H$10:H14725)</f>
        <v>0.7266403914107098</v>
      </c>
      <c r="J14725" s="2"/>
    </row>
    <row r="14726" spans="1:10">
      <c r="A14726" s="4">
        <v>44169</v>
      </c>
      <c r="B14726">
        <v>0.97</v>
      </c>
      <c r="F14726" s="4">
        <v>37364</v>
      </c>
      <c r="G14726">
        <v>1.71</v>
      </c>
      <c r="H14726">
        <f t="shared" si="229"/>
        <v>3.5200000000000005</v>
      </c>
      <c r="I14726" s="105">
        <f>AVERAGE(H$10:H14726)</f>
        <v>0.72683019637154345</v>
      </c>
      <c r="J14726" s="2"/>
    </row>
    <row r="14727" spans="1:10">
      <c r="A14727" s="4">
        <v>44172</v>
      </c>
      <c r="B14727">
        <v>0.94</v>
      </c>
      <c r="F14727" s="4">
        <v>37365</v>
      </c>
      <c r="G14727">
        <v>1.67</v>
      </c>
      <c r="H14727">
        <f t="shared" si="229"/>
        <v>3.54</v>
      </c>
      <c r="I14727" s="105">
        <f>AVERAGE(H$10:H14727)</f>
        <v>0.72702133442043804</v>
      </c>
      <c r="J14727" s="2"/>
    </row>
    <row r="14728" spans="1:10">
      <c r="A14728" s="4">
        <v>44173</v>
      </c>
      <c r="B14728">
        <v>0.92</v>
      </c>
      <c r="F14728" s="4">
        <v>37366</v>
      </c>
      <c r="G14728">
        <v>1.67</v>
      </c>
      <c r="H14728">
        <f t="shared" si="229"/>
        <v>3.54</v>
      </c>
      <c r="I14728" s="105">
        <f>AVERAGE(H$10:H14728)</f>
        <v>0.72721244649772454</v>
      </c>
      <c r="J14728" s="2"/>
    </row>
    <row r="14729" spans="1:10">
      <c r="A14729" s="4">
        <v>44174</v>
      </c>
      <c r="B14729">
        <v>0.95</v>
      </c>
      <c r="F14729" s="4">
        <v>37367</v>
      </c>
      <c r="G14729">
        <v>1.67</v>
      </c>
      <c r="H14729">
        <f t="shared" si="229"/>
        <v>3.54</v>
      </c>
      <c r="I14729" s="105">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5">
        <f>AVERAGE(H$10:H14730)</f>
        <v>0.72758915834522164</v>
      </c>
      <c r="J14730" s="2"/>
    </row>
    <row r="14731" spans="1:10">
      <c r="A14731" s="4">
        <v>44176</v>
      </c>
      <c r="B14731">
        <v>0.9</v>
      </c>
      <c r="F14731" s="4">
        <v>37369</v>
      </c>
      <c r="G14731">
        <v>1.71</v>
      </c>
      <c r="H14731">
        <f t="shared" si="230"/>
        <v>3.4699999999999998</v>
      </c>
      <c r="I14731" s="105">
        <f>AVERAGE(H$10:H14731)</f>
        <v>0.72777543811982115</v>
      </c>
      <c r="J14731" s="2"/>
    </row>
    <row r="14732" spans="1:10">
      <c r="A14732" s="4">
        <v>44179</v>
      </c>
      <c r="B14732">
        <v>0.9</v>
      </c>
      <c r="F14732" s="4">
        <v>37370</v>
      </c>
      <c r="G14732">
        <v>1.76</v>
      </c>
      <c r="H14732">
        <f t="shared" si="230"/>
        <v>3.3500000000000005</v>
      </c>
      <c r="I14732" s="105">
        <f>AVERAGE(H$10:H14732)</f>
        <v>0.72795354207702279</v>
      </c>
      <c r="J14732" s="2"/>
    </row>
    <row r="14733" spans="1:10">
      <c r="A14733" s="4">
        <v>44180</v>
      </c>
      <c r="B14733">
        <v>0.92</v>
      </c>
      <c r="F14733" s="4">
        <v>37371</v>
      </c>
      <c r="G14733">
        <v>1.82</v>
      </c>
      <c r="H14733">
        <f t="shared" si="230"/>
        <v>3.2799999999999994</v>
      </c>
      <c r="I14733" s="105">
        <f>AVERAGE(H$10:H14733)</f>
        <v>0.72812686769899537</v>
      </c>
      <c r="J14733" s="2"/>
    </row>
    <row r="14734" spans="1:10">
      <c r="A14734" s="4">
        <v>44181</v>
      </c>
      <c r="B14734">
        <v>0.92</v>
      </c>
      <c r="F14734" s="4">
        <v>37372</v>
      </c>
      <c r="G14734">
        <v>1.79</v>
      </c>
      <c r="H14734">
        <f t="shared" si="230"/>
        <v>3.29</v>
      </c>
      <c r="I14734" s="105">
        <f>AVERAGE(H$10:H14734)</f>
        <v>0.7283008488964352</v>
      </c>
      <c r="J14734" s="2"/>
    </row>
    <row r="14735" spans="1:10">
      <c r="A14735" s="4">
        <v>44182</v>
      </c>
      <c r="B14735">
        <v>0.94</v>
      </c>
      <c r="F14735" s="4">
        <v>37373</v>
      </c>
      <c r="G14735">
        <v>1.79</v>
      </c>
      <c r="H14735">
        <f t="shared" si="230"/>
        <v>3.29</v>
      </c>
      <c r="I14735" s="105">
        <f>AVERAGE(H$10:H14735)</f>
        <v>0.72847480646475682</v>
      </c>
      <c r="J14735" s="2"/>
    </row>
    <row r="14736" spans="1:10">
      <c r="A14736" s="4">
        <v>44183</v>
      </c>
      <c r="B14736">
        <v>0.95</v>
      </c>
      <c r="F14736" s="4">
        <v>37374</v>
      </c>
      <c r="G14736">
        <v>1.79</v>
      </c>
      <c r="H14736">
        <f t="shared" si="230"/>
        <v>3.29</v>
      </c>
      <c r="I14736" s="105">
        <f>AVERAGE(H$10:H14736)</f>
        <v>0.7286487404087737</v>
      </c>
      <c r="J14736" s="2"/>
    </row>
    <row r="14737" spans="1:10">
      <c r="A14737" s="4">
        <v>44186</v>
      </c>
      <c r="B14737">
        <v>0.95</v>
      </c>
      <c r="F14737" s="4">
        <v>37375</v>
      </c>
      <c r="G14737">
        <v>1.81</v>
      </c>
      <c r="H14737">
        <f t="shared" si="230"/>
        <v>3.32</v>
      </c>
      <c r="I14737" s="105">
        <f>AVERAGE(H$10:H14737)</f>
        <v>0.7288246876697454</v>
      </c>
      <c r="J14737" s="2"/>
    </row>
    <row r="14738" spans="1:10">
      <c r="A14738" s="4">
        <v>44187</v>
      </c>
      <c r="B14738">
        <v>0.93</v>
      </c>
      <c r="F14738" s="4">
        <v>37376</v>
      </c>
      <c r="G14738">
        <v>1.82</v>
      </c>
      <c r="H14738">
        <f t="shared" si="230"/>
        <v>3.29</v>
      </c>
      <c r="I14738" s="105">
        <f>AVERAGE(H$10:H14738)</f>
        <v>0.72899857424129344</v>
      </c>
      <c r="J14738" s="2"/>
    </row>
    <row r="14739" spans="1:10">
      <c r="A14739" s="4">
        <v>44188</v>
      </c>
      <c r="B14739">
        <v>0.96</v>
      </c>
      <c r="F14739" s="4">
        <v>37377</v>
      </c>
      <c r="G14739">
        <v>1.88</v>
      </c>
      <c r="H14739">
        <f t="shared" si="230"/>
        <v>3.2</v>
      </c>
      <c r="I14739" s="105">
        <f>AVERAGE(H$10:H14739)</f>
        <v>0.7291663272233545</v>
      </c>
      <c r="J14739" s="2"/>
    </row>
    <row r="14740" spans="1:10">
      <c r="A14740" s="4">
        <v>44189</v>
      </c>
      <c r="B14740">
        <v>0.94</v>
      </c>
      <c r="F14740" s="4">
        <v>37378</v>
      </c>
      <c r="G14740">
        <v>1.79</v>
      </c>
      <c r="H14740">
        <f t="shared" si="230"/>
        <v>3.34</v>
      </c>
      <c r="I14740" s="105">
        <f>AVERAGE(H$10:H14740)</f>
        <v>0.72934356119747557</v>
      </c>
      <c r="J14740" s="2"/>
    </row>
    <row r="14741" spans="1:10">
      <c r="A14741" s="4">
        <v>44193</v>
      </c>
      <c r="B14741">
        <v>0.94</v>
      </c>
      <c r="F14741" s="4">
        <v>37379</v>
      </c>
      <c r="G14741">
        <v>1.73</v>
      </c>
      <c r="H14741">
        <f t="shared" si="230"/>
        <v>3.35</v>
      </c>
      <c r="I14741" s="105">
        <f>AVERAGE(H$10:H14741)</f>
        <v>0.72952144990496959</v>
      </c>
      <c r="J14741" s="2"/>
    </row>
    <row r="14742" spans="1:10">
      <c r="A14742" s="4">
        <v>44194</v>
      </c>
      <c r="B14742">
        <v>0.94</v>
      </c>
      <c r="F14742" s="4">
        <v>37380</v>
      </c>
      <c r="G14742">
        <v>1.73</v>
      </c>
      <c r="H14742">
        <f t="shared" si="230"/>
        <v>3.35</v>
      </c>
      <c r="I14742" s="105">
        <f>AVERAGE(H$10:H14742)</f>
        <v>0.72969931446412906</v>
      </c>
      <c r="J14742" s="2"/>
    </row>
    <row r="14743" spans="1:10">
      <c r="A14743" s="4">
        <v>44195</v>
      </c>
      <c r="B14743">
        <v>0.93</v>
      </c>
      <c r="F14743" s="4">
        <v>37381</v>
      </c>
      <c r="G14743">
        <v>1.73</v>
      </c>
      <c r="H14743">
        <f t="shared" si="230"/>
        <v>3.35</v>
      </c>
      <c r="I14743" s="105">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5">
        <f>AVERAGE(H$10:H14744)</f>
        <v>0.73005497115710982</v>
      </c>
      <c r="J14744" s="2"/>
    </row>
    <row r="14745" spans="1:10">
      <c r="A14745" s="4">
        <v>44200</v>
      </c>
      <c r="B14745">
        <v>0.93</v>
      </c>
      <c r="F14745" s="4">
        <v>37383</v>
      </c>
      <c r="G14745">
        <v>1.72</v>
      </c>
      <c r="H14745">
        <f t="shared" si="230"/>
        <v>3.37</v>
      </c>
      <c r="I14745" s="105">
        <f>AVERAGE(H$10:H14745)</f>
        <v>0.73023412052117365</v>
      </c>
      <c r="J14745" s="2"/>
    </row>
    <row r="14746" spans="1:10">
      <c r="A14746" s="4">
        <v>44201</v>
      </c>
      <c r="B14746">
        <v>0.96</v>
      </c>
      <c r="F14746" s="4">
        <v>37384</v>
      </c>
      <c r="G14746">
        <v>1.71</v>
      </c>
      <c r="H14746">
        <f t="shared" si="230"/>
        <v>3.5300000000000002</v>
      </c>
      <c r="I14746" s="105">
        <f>AVERAGE(H$10:H14746)</f>
        <v>0.73042410259890178</v>
      </c>
      <c r="J14746" s="2"/>
    </row>
    <row r="14747" spans="1:10">
      <c r="A14747" s="4">
        <v>44202</v>
      </c>
      <c r="B14747">
        <v>1.04</v>
      </c>
      <c r="F14747" s="4">
        <v>37385</v>
      </c>
      <c r="G14747">
        <v>1.74</v>
      </c>
      <c r="H14747">
        <f t="shared" si="230"/>
        <v>3.46</v>
      </c>
      <c r="I14747" s="105">
        <f>AVERAGE(H$10:H14747)</f>
        <v>0.73060930926855838</v>
      </c>
      <c r="J14747" s="2"/>
    </row>
    <row r="14748" spans="1:10">
      <c r="A14748" s="4">
        <v>44203</v>
      </c>
      <c r="B14748">
        <v>1.08</v>
      </c>
      <c r="F14748" s="4">
        <v>37386</v>
      </c>
      <c r="G14748">
        <v>1.74</v>
      </c>
      <c r="H14748">
        <f t="shared" si="230"/>
        <v>3.41</v>
      </c>
      <c r="I14748" s="105">
        <f>AVERAGE(H$10:H14748)</f>
        <v>0.73079109844629986</v>
      </c>
      <c r="J14748" s="2"/>
    </row>
    <row r="14749" spans="1:10">
      <c r="A14749" s="4">
        <v>44204</v>
      </c>
      <c r="B14749">
        <v>1.1299999999999999</v>
      </c>
      <c r="F14749" s="4">
        <v>37387</v>
      </c>
      <c r="G14749">
        <v>1.74</v>
      </c>
      <c r="H14749">
        <f t="shared" si="230"/>
        <v>3.41</v>
      </c>
      <c r="I14749" s="105">
        <f>AVERAGE(H$10:H14749)</f>
        <v>0.73097286295793851</v>
      </c>
      <c r="J14749" s="2"/>
    </row>
    <row r="14750" spans="1:10">
      <c r="A14750" s="4">
        <v>44207</v>
      </c>
      <c r="B14750">
        <v>1.1499999999999999</v>
      </c>
      <c r="F14750" s="4">
        <v>37388</v>
      </c>
      <c r="G14750">
        <v>1.74</v>
      </c>
      <c r="H14750">
        <f t="shared" si="230"/>
        <v>3.41</v>
      </c>
      <c r="I14750" s="105">
        <f>AVERAGE(H$10:H14750)</f>
        <v>0.7311546028084942</v>
      </c>
      <c r="J14750" s="2"/>
    </row>
    <row r="14751" spans="1:10">
      <c r="A14751" s="4">
        <v>44208</v>
      </c>
      <c r="B14751">
        <v>1.1499999999999999</v>
      </c>
      <c r="F14751" s="4">
        <v>37389</v>
      </c>
      <c r="G14751">
        <v>1.75</v>
      </c>
      <c r="H14751">
        <f t="shared" si="230"/>
        <v>3.4800000000000004</v>
      </c>
      <c r="I14751" s="105">
        <f>AVERAGE(H$10:H14751)</f>
        <v>0.73134106634106721</v>
      </c>
      <c r="J14751" s="2"/>
    </row>
    <row r="14752" spans="1:10">
      <c r="A14752" s="4">
        <v>44209</v>
      </c>
      <c r="B14752">
        <v>1.1000000000000001</v>
      </c>
      <c r="F14752" s="4">
        <v>37390</v>
      </c>
      <c r="G14752">
        <v>1.69</v>
      </c>
      <c r="H14752">
        <f t="shared" si="230"/>
        <v>3.6300000000000003</v>
      </c>
      <c r="I14752" s="105">
        <f>AVERAGE(H$10:H14752)</f>
        <v>0.73153767889846111</v>
      </c>
      <c r="J14752" s="2"/>
    </row>
    <row r="14753" spans="1:10">
      <c r="A14753" s="4">
        <v>44210</v>
      </c>
      <c r="B14753">
        <v>1.1499999999999999</v>
      </c>
      <c r="F14753" s="4">
        <v>37391</v>
      </c>
      <c r="G14753">
        <v>1.84</v>
      </c>
      <c r="H14753">
        <f t="shared" si="230"/>
        <v>3.4400000000000004</v>
      </c>
      <c r="I14753" s="105">
        <f>AVERAGE(H$10:H14753)</f>
        <v>0.7317213781877383</v>
      </c>
      <c r="J14753" s="2"/>
    </row>
    <row r="14754" spans="1:10">
      <c r="A14754" s="4">
        <v>44211</v>
      </c>
      <c r="B14754">
        <v>1.1100000000000001</v>
      </c>
      <c r="F14754" s="4">
        <v>37392</v>
      </c>
      <c r="G14754">
        <v>1.76</v>
      </c>
      <c r="H14754">
        <f t="shared" si="230"/>
        <v>3.4400000000000004</v>
      </c>
      <c r="I14754" s="105">
        <f>AVERAGE(H$10:H14754)</f>
        <v>0.73190505256019078</v>
      </c>
      <c r="J14754" s="2"/>
    </row>
    <row r="14755" spans="1:10">
      <c r="A14755" s="4">
        <v>44215</v>
      </c>
      <c r="B14755">
        <v>1.1000000000000001</v>
      </c>
      <c r="F14755" s="4">
        <v>37393</v>
      </c>
      <c r="G14755">
        <v>1.7</v>
      </c>
      <c r="H14755">
        <f t="shared" si="230"/>
        <v>3.5699999999999994</v>
      </c>
      <c r="I14755" s="105">
        <f>AVERAGE(H$10:H14755)</f>
        <v>0.73209751797097611</v>
      </c>
      <c r="J14755" s="2"/>
    </row>
    <row r="14756" spans="1:10">
      <c r="A14756" s="4">
        <v>44216</v>
      </c>
      <c r="B14756">
        <v>1.1000000000000001</v>
      </c>
      <c r="F14756" s="4">
        <v>37394</v>
      </c>
      <c r="G14756">
        <v>1.7</v>
      </c>
      <c r="H14756">
        <f t="shared" si="230"/>
        <v>3.5699999999999994</v>
      </c>
      <c r="I14756" s="105">
        <f>AVERAGE(H$10:H14756)</f>
        <v>0.73228995727944757</v>
      </c>
      <c r="J14756" s="2"/>
    </row>
    <row r="14757" spans="1:10">
      <c r="A14757" s="4">
        <v>44217</v>
      </c>
      <c r="B14757">
        <v>1.1200000000000001</v>
      </c>
      <c r="F14757" s="4">
        <v>37395</v>
      </c>
      <c r="G14757">
        <v>1.7</v>
      </c>
      <c r="H14757">
        <f t="shared" si="230"/>
        <v>3.5699999999999994</v>
      </c>
      <c r="I14757" s="105">
        <f>AVERAGE(H$10:H14757)</f>
        <v>0.73248237049091491</v>
      </c>
      <c r="J14757" s="2"/>
    </row>
    <row r="14758" spans="1:10">
      <c r="A14758" s="4">
        <v>44218</v>
      </c>
      <c r="B14758">
        <v>1.1000000000000001</v>
      </c>
      <c r="F14758" s="4">
        <v>37396</v>
      </c>
      <c r="G14758">
        <v>1.72</v>
      </c>
      <c r="H14758">
        <f t="shared" si="230"/>
        <v>3.49</v>
      </c>
      <c r="I14758" s="105">
        <f>AVERAGE(H$10:H14758)</f>
        <v>0.73266933351413732</v>
      </c>
      <c r="J14758" s="2"/>
    </row>
    <row r="14759" spans="1:10">
      <c r="A14759" s="4">
        <v>44221</v>
      </c>
      <c r="B14759">
        <v>1.05</v>
      </c>
      <c r="F14759" s="4">
        <v>37397</v>
      </c>
      <c r="G14759">
        <v>1.68</v>
      </c>
      <c r="H14759">
        <f t="shared" si="230"/>
        <v>3.5</v>
      </c>
      <c r="I14759" s="105">
        <f>AVERAGE(H$10:H14759)</f>
        <v>0.73285694915254318</v>
      </c>
      <c r="J14759" s="2"/>
    </row>
    <row r="14760" spans="1:10">
      <c r="A14760" s="4">
        <v>44222</v>
      </c>
      <c r="B14760">
        <v>1.05</v>
      </c>
      <c r="F14760" s="4">
        <v>37398</v>
      </c>
      <c r="G14760">
        <v>1.73</v>
      </c>
      <c r="H14760">
        <f t="shared" si="230"/>
        <v>3.4</v>
      </c>
      <c r="I14760" s="105">
        <f>AVERAGE(H$10:H14760)</f>
        <v>0.73303776015185496</v>
      </c>
      <c r="J14760" s="2"/>
    </row>
    <row r="14761" spans="1:10">
      <c r="A14761" s="4">
        <v>44223</v>
      </c>
      <c r="B14761">
        <v>1.04</v>
      </c>
      <c r="F14761" s="4">
        <v>37399</v>
      </c>
      <c r="G14761">
        <v>1.76</v>
      </c>
      <c r="H14761">
        <f t="shared" si="230"/>
        <v>3.4000000000000004</v>
      </c>
      <c r="I14761" s="105">
        <f>AVERAGE(H$10:H14761)</f>
        <v>0.73321854663774477</v>
      </c>
      <c r="J14761" s="2"/>
    </row>
    <row r="14762" spans="1:10">
      <c r="A14762" s="4">
        <v>44224</v>
      </c>
      <c r="B14762">
        <v>1.07</v>
      </c>
      <c r="F14762" s="4">
        <v>37400</v>
      </c>
      <c r="G14762">
        <v>1.75</v>
      </c>
      <c r="H14762">
        <f t="shared" si="230"/>
        <v>3.41</v>
      </c>
      <c r="I14762" s="105">
        <f>AVERAGE(H$10:H14762)</f>
        <v>0.73339998644343596</v>
      </c>
      <c r="J14762" s="2"/>
    </row>
    <row r="14763" spans="1:10">
      <c r="A14763" s="4">
        <v>44225</v>
      </c>
      <c r="B14763">
        <v>1.1100000000000001</v>
      </c>
      <c r="F14763" s="4">
        <v>37401</v>
      </c>
      <c r="G14763">
        <v>1.75</v>
      </c>
      <c r="H14763">
        <f t="shared" si="230"/>
        <v>3.41</v>
      </c>
      <c r="I14763" s="105">
        <f>AVERAGE(H$10:H14763)</f>
        <v>0.7335814016537896</v>
      </c>
      <c r="J14763" s="2"/>
    </row>
    <row r="14764" spans="1:10">
      <c r="A14764" s="4">
        <v>44228</v>
      </c>
      <c r="B14764">
        <v>1.0900000000000001</v>
      </c>
      <c r="F14764" s="4">
        <v>37402</v>
      </c>
      <c r="G14764">
        <v>1.75</v>
      </c>
      <c r="H14764">
        <f t="shared" si="230"/>
        <v>3.41</v>
      </c>
      <c r="I14764" s="105">
        <f>AVERAGE(H$10:H14764)</f>
        <v>0.73376279227380625</v>
      </c>
      <c r="J14764" s="2"/>
    </row>
    <row r="14765" spans="1:10">
      <c r="A14765" s="4">
        <v>44229</v>
      </c>
      <c r="B14765">
        <v>1.1200000000000001</v>
      </c>
      <c r="F14765" s="4">
        <v>37403</v>
      </c>
      <c r="G14765">
        <v>1.75</v>
      </c>
      <c r="H14765">
        <f t="shared" si="230"/>
        <v>3.41</v>
      </c>
      <c r="I14765" s="105">
        <f>AVERAGE(H$10:H14765)</f>
        <v>0.73394415830848547</v>
      </c>
      <c r="J14765" s="2"/>
    </row>
    <row r="14766" spans="1:10">
      <c r="A14766" s="4">
        <v>44230</v>
      </c>
      <c r="B14766">
        <v>1.1499999999999999</v>
      </c>
      <c r="F14766" s="4">
        <v>37404</v>
      </c>
      <c r="G14766">
        <v>1.88</v>
      </c>
      <c r="H14766">
        <f t="shared" si="230"/>
        <v>3.2800000000000002</v>
      </c>
      <c r="I14766" s="105">
        <f>AVERAGE(H$10:H14766)</f>
        <v>0.73411669038422522</v>
      </c>
      <c r="J14766" s="2"/>
    </row>
    <row r="14767" spans="1:10">
      <c r="A14767" s="4">
        <v>44231</v>
      </c>
      <c r="B14767">
        <v>1.1499999999999999</v>
      </c>
      <c r="F14767" s="4">
        <v>37405</v>
      </c>
      <c r="G14767">
        <v>1.79</v>
      </c>
      <c r="H14767">
        <f t="shared" si="230"/>
        <v>3.3200000000000003</v>
      </c>
      <c r="I14767" s="105">
        <f>AVERAGE(H$10:H14767)</f>
        <v>0.73429190947282907</v>
      </c>
      <c r="J14767" s="2"/>
    </row>
    <row r="14768" spans="1:10">
      <c r="A14768" s="4">
        <v>44232</v>
      </c>
      <c r="B14768">
        <v>1.19</v>
      </c>
      <c r="F14768" s="4">
        <v>37406</v>
      </c>
      <c r="G14768">
        <v>1.8</v>
      </c>
      <c r="H14768">
        <f t="shared" si="230"/>
        <v>3.26</v>
      </c>
      <c r="I14768" s="105">
        <f>AVERAGE(H$10:H14768)</f>
        <v>0.73446303950132197</v>
      </c>
      <c r="J14768" s="2"/>
    </row>
    <row r="14769" spans="1:10">
      <c r="A14769" s="4">
        <v>44235</v>
      </c>
      <c r="B14769">
        <v>1.19</v>
      </c>
      <c r="F14769" s="4">
        <v>37407</v>
      </c>
      <c r="G14769">
        <v>1.79</v>
      </c>
      <c r="H14769">
        <f t="shared" si="230"/>
        <v>3.29</v>
      </c>
      <c r="I14769" s="105">
        <f>AVERAGE(H$10:H14769)</f>
        <v>0.73463617886178945</v>
      </c>
      <c r="J14769" s="2"/>
    </row>
    <row r="14770" spans="1:10">
      <c r="A14770" s="4">
        <v>44236</v>
      </c>
      <c r="B14770">
        <v>1.18</v>
      </c>
      <c r="F14770" s="4">
        <v>37408</v>
      </c>
      <c r="G14770">
        <v>1.79</v>
      </c>
      <c r="H14770">
        <f t="shared" si="230"/>
        <v>3.29</v>
      </c>
      <c r="I14770" s="105">
        <f>AVERAGE(H$10:H14770)</f>
        <v>0.73480929476322832</v>
      </c>
      <c r="J14770" s="2"/>
    </row>
    <row r="14771" spans="1:10">
      <c r="A14771" s="4">
        <v>44237</v>
      </c>
      <c r="B14771">
        <v>1.1499999999999999</v>
      </c>
      <c r="F14771" s="4">
        <v>37409</v>
      </c>
      <c r="G14771">
        <v>1.79</v>
      </c>
      <c r="H14771">
        <f t="shared" si="230"/>
        <v>3.29</v>
      </c>
      <c r="I14771" s="105">
        <f>AVERAGE(H$10:H14771)</f>
        <v>0.7349823872104061</v>
      </c>
      <c r="J14771" s="2"/>
    </row>
    <row r="14772" spans="1:10">
      <c r="A14772" s="4">
        <v>44238</v>
      </c>
      <c r="B14772">
        <v>1.1599999999999999</v>
      </c>
      <c r="F14772" s="4">
        <v>37410</v>
      </c>
      <c r="G14772">
        <v>1.83</v>
      </c>
      <c r="H14772">
        <f t="shared" si="230"/>
        <v>3.2299999999999995</v>
      </c>
      <c r="I14772" s="105">
        <f>AVERAGE(H$10:H14772)</f>
        <v>0.73515139199349822</v>
      </c>
      <c r="J14772" s="2"/>
    </row>
    <row r="14773" spans="1:10">
      <c r="A14773" s="4">
        <v>44239</v>
      </c>
      <c r="B14773">
        <v>1.2</v>
      </c>
      <c r="F14773" s="4">
        <v>37411</v>
      </c>
      <c r="G14773">
        <v>1.73</v>
      </c>
      <c r="H14773">
        <f t="shared" si="230"/>
        <v>3.31</v>
      </c>
      <c r="I14773" s="105">
        <f>AVERAGE(H$10:H14773)</f>
        <v>0.73532579246816665</v>
      </c>
      <c r="J14773" s="2"/>
    </row>
    <row r="14774" spans="1:10">
      <c r="A14774" s="4">
        <v>44243</v>
      </c>
      <c r="B14774">
        <v>1.3</v>
      </c>
      <c r="F14774" s="4">
        <v>37412</v>
      </c>
      <c r="G14774">
        <v>1.7</v>
      </c>
      <c r="H14774">
        <f t="shared" si="230"/>
        <v>3.38</v>
      </c>
      <c r="I14774" s="105">
        <f>AVERAGE(H$10:H14774)</f>
        <v>0.7355049102607526</v>
      </c>
      <c r="J14774" s="2"/>
    </row>
    <row r="14775" spans="1:10">
      <c r="A14775" s="4">
        <v>44244</v>
      </c>
      <c r="B14775">
        <v>1.29</v>
      </c>
      <c r="F14775" s="4">
        <v>37413</v>
      </c>
      <c r="G14775">
        <v>1.75</v>
      </c>
      <c r="H14775">
        <f t="shared" si="230"/>
        <v>3.29</v>
      </c>
      <c r="I14775" s="105">
        <f>AVERAGE(H$10:H14775)</f>
        <v>0.73567790870919769</v>
      </c>
      <c r="J14775" s="2"/>
    </row>
    <row r="14776" spans="1:10">
      <c r="A14776" s="4">
        <v>44245</v>
      </c>
      <c r="B14776">
        <v>1.29</v>
      </c>
      <c r="F14776" s="4">
        <v>37414</v>
      </c>
      <c r="G14776">
        <v>1.73</v>
      </c>
      <c r="H14776">
        <f t="shared" si="230"/>
        <v>3.3699999999999997</v>
      </c>
      <c r="I14776" s="105">
        <f>AVERAGE(H$10:H14776)</f>
        <v>0.73585630121216317</v>
      </c>
      <c r="J14776" s="2"/>
    </row>
    <row r="14777" spans="1:10">
      <c r="A14777" s="4">
        <v>44246</v>
      </c>
      <c r="B14777">
        <v>1.34</v>
      </c>
      <c r="F14777" s="4">
        <v>37415</v>
      </c>
      <c r="G14777">
        <v>1.73</v>
      </c>
      <c r="H14777">
        <f t="shared" si="230"/>
        <v>3.3699999999999997</v>
      </c>
      <c r="I14777" s="105">
        <f>AVERAGE(H$10:H14777)</f>
        <v>0.73603466955579733</v>
      </c>
      <c r="J14777" s="2"/>
    </row>
    <row r="14778" spans="1:10">
      <c r="A14778" s="4">
        <v>44249</v>
      </c>
      <c r="B14778">
        <v>1.37</v>
      </c>
      <c r="F14778" s="4">
        <v>37416</v>
      </c>
      <c r="G14778">
        <v>1.73</v>
      </c>
      <c r="H14778">
        <f t="shared" si="230"/>
        <v>3.3699999999999997</v>
      </c>
      <c r="I14778" s="105">
        <f>AVERAGE(H$10:H14778)</f>
        <v>0.73621301374500747</v>
      </c>
      <c r="J14778" s="2"/>
    </row>
    <row r="14779" spans="1:10">
      <c r="A14779" s="4">
        <v>44250</v>
      </c>
      <c r="B14779">
        <v>1.37</v>
      </c>
      <c r="F14779" s="4">
        <v>37417</v>
      </c>
      <c r="G14779">
        <v>1.76</v>
      </c>
      <c r="H14779">
        <f t="shared" si="230"/>
        <v>3.3100000000000005</v>
      </c>
      <c r="I14779" s="105">
        <f>AVERAGE(H$10:H14779)</f>
        <v>0.73638727149627725</v>
      </c>
      <c r="J14779" s="2"/>
    </row>
    <row r="14780" spans="1:10">
      <c r="A14780" s="4">
        <v>44251</v>
      </c>
      <c r="B14780">
        <v>1.38</v>
      </c>
      <c r="F14780" s="4">
        <v>37418</v>
      </c>
      <c r="G14780">
        <v>1.72</v>
      </c>
      <c r="H14780">
        <f t="shared" si="230"/>
        <v>3.3</v>
      </c>
      <c r="I14780" s="105">
        <f>AVERAGE(H$10:H14780)</f>
        <v>0.73656082865073547</v>
      </c>
      <c r="J14780" s="2"/>
    </row>
    <row r="14781" spans="1:10">
      <c r="A14781" s="4">
        <v>44252</v>
      </c>
      <c r="B14781">
        <v>1.54</v>
      </c>
      <c r="F14781" s="4">
        <v>37419</v>
      </c>
      <c r="G14781">
        <v>1.75</v>
      </c>
      <c r="H14781">
        <f t="shared" si="230"/>
        <v>3.2300000000000004</v>
      </c>
      <c r="I14781" s="105">
        <f>AVERAGE(H$10:H14781)</f>
        <v>0.73672962361224026</v>
      </c>
      <c r="J14781" s="2"/>
    </row>
    <row r="14782" spans="1:10">
      <c r="A14782" s="4">
        <v>44253</v>
      </c>
      <c r="B14782">
        <v>1.44</v>
      </c>
      <c r="F14782" s="4">
        <v>37420</v>
      </c>
      <c r="G14782">
        <v>1.76</v>
      </c>
      <c r="H14782">
        <f t="shared" si="230"/>
        <v>3.1800000000000006</v>
      </c>
      <c r="I14782" s="105">
        <f>AVERAGE(H$10:H14782)</f>
        <v>0.73689501116902556</v>
      </c>
      <c r="J14782" s="2"/>
    </row>
    <row r="14783" spans="1:10">
      <c r="A14783" s="4">
        <v>44256</v>
      </c>
      <c r="B14783">
        <v>1.45</v>
      </c>
      <c r="F14783" s="4">
        <v>37421</v>
      </c>
      <c r="G14783">
        <v>1.75</v>
      </c>
      <c r="H14783">
        <f t="shared" si="230"/>
        <v>3.08</v>
      </c>
      <c r="I14783" s="105">
        <f>AVERAGE(H$10:H14783)</f>
        <v>0.73705360768918471</v>
      </c>
      <c r="J14783" s="2"/>
    </row>
    <row r="14784" spans="1:10">
      <c r="A14784" s="4">
        <v>44257</v>
      </c>
      <c r="B14784">
        <v>1.42</v>
      </c>
      <c r="F14784" s="4">
        <v>37422</v>
      </c>
      <c r="G14784">
        <v>1.75</v>
      </c>
      <c r="H14784">
        <f t="shared" si="230"/>
        <v>3.08</v>
      </c>
      <c r="I14784" s="105">
        <f>AVERAGE(H$10:H14784)</f>
        <v>0.73721218274111766</v>
      </c>
      <c r="J14784" s="2"/>
    </row>
    <row r="14785" spans="1:10">
      <c r="A14785" s="4">
        <v>44258</v>
      </c>
      <c r="B14785">
        <v>1.47</v>
      </c>
      <c r="F14785" s="4">
        <v>37423</v>
      </c>
      <c r="G14785">
        <v>1.75</v>
      </c>
      <c r="H14785">
        <f t="shared" si="230"/>
        <v>3.08</v>
      </c>
      <c r="I14785" s="105">
        <f>AVERAGE(H$10:H14785)</f>
        <v>0.73737073632918337</v>
      </c>
      <c r="J14785" s="2"/>
    </row>
    <row r="14786" spans="1:10">
      <c r="A14786" s="4">
        <v>44259</v>
      </c>
      <c r="B14786">
        <v>1.54</v>
      </c>
      <c r="F14786" s="4">
        <v>37424</v>
      </c>
      <c r="G14786">
        <v>1.82</v>
      </c>
      <c r="H14786">
        <f t="shared" si="230"/>
        <v>3.0699999999999994</v>
      </c>
      <c r="I14786" s="105">
        <f>AVERAGE(H$10:H14786)</f>
        <v>0.73752859173039276</v>
      </c>
      <c r="J14786" s="2"/>
    </row>
    <row r="14787" spans="1:10">
      <c r="A14787" s="4">
        <v>44260</v>
      </c>
      <c r="B14787">
        <v>1.56</v>
      </c>
      <c r="F14787" s="4">
        <v>37425</v>
      </c>
      <c r="G14787">
        <v>1.71</v>
      </c>
      <c r="H14787">
        <f t="shared" si="230"/>
        <v>3.17</v>
      </c>
      <c r="I14787" s="105">
        <f>AVERAGE(H$10:H14787)</f>
        <v>0.73769319258357113</v>
      </c>
      <c r="J14787" s="2"/>
    </row>
    <row r="14788" spans="1:10">
      <c r="A14788" s="4">
        <v>44263</v>
      </c>
      <c r="B14788">
        <v>1.59</v>
      </c>
      <c r="F14788" s="4">
        <v>37426</v>
      </c>
      <c r="G14788">
        <v>1.69</v>
      </c>
      <c r="H14788">
        <f t="shared" si="230"/>
        <v>3.07</v>
      </c>
      <c r="I14788" s="105">
        <f>AVERAGE(H$10:H14788)</f>
        <v>0.73785100480411481</v>
      </c>
      <c r="J14788" s="2"/>
    </row>
    <row r="14789" spans="1:10">
      <c r="A14789" s="4">
        <v>44264</v>
      </c>
      <c r="B14789">
        <v>1.55</v>
      </c>
      <c r="F14789" s="4">
        <v>37427</v>
      </c>
      <c r="G14789">
        <v>1.75</v>
      </c>
      <c r="H14789">
        <f t="shared" si="230"/>
        <v>3.0999999999999996</v>
      </c>
      <c r="I14789" s="105">
        <f>AVERAGE(H$10:H14789)</f>
        <v>0.73801082543978447</v>
      </c>
      <c r="J14789" s="2"/>
    </row>
    <row r="14790" spans="1:10">
      <c r="A14790" s="4">
        <v>44265</v>
      </c>
      <c r="B14790">
        <v>1.53</v>
      </c>
      <c r="F14790" s="4">
        <v>37428</v>
      </c>
      <c r="G14790">
        <v>1.74</v>
      </c>
      <c r="H14790">
        <f t="shared" si="230"/>
        <v>3.05</v>
      </c>
      <c r="I14790" s="105">
        <f>AVERAGE(H$10:H14790)</f>
        <v>0.73816724172924786</v>
      </c>
      <c r="J14790" s="2"/>
    </row>
    <row r="14791" spans="1:10">
      <c r="A14791" s="4">
        <v>44266</v>
      </c>
      <c r="B14791">
        <v>1.54</v>
      </c>
      <c r="F14791" s="4">
        <v>37429</v>
      </c>
      <c r="G14791">
        <v>1.74</v>
      </c>
      <c r="H14791">
        <f t="shared" si="230"/>
        <v>3.05</v>
      </c>
      <c r="I14791" s="105">
        <f>AVERAGE(H$10:H14791)</f>
        <v>0.73832363685563607</v>
      </c>
      <c r="J14791" s="2"/>
    </row>
    <row r="14792" spans="1:10">
      <c r="A14792" s="4">
        <v>44267</v>
      </c>
      <c r="B14792">
        <v>1.64</v>
      </c>
      <c r="F14792" s="4">
        <v>37430</v>
      </c>
      <c r="G14792">
        <v>1.74</v>
      </c>
      <c r="H14792">
        <f t="shared" si="230"/>
        <v>3.05</v>
      </c>
      <c r="I14792" s="105">
        <f>AVERAGE(H$10:H14792)</f>
        <v>0.73848001082324366</v>
      </c>
      <c r="J14792" s="2"/>
    </row>
    <row r="14793" spans="1:10">
      <c r="A14793" s="4">
        <v>44270</v>
      </c>
      <c r="B14793">
        <v>1.62</v>
      </c>
      <c r="F14793" s="4">
        <v>37431</v>
      </c>
      <c r="G14793">
        <v>1.77</v>
      </c>
      <c r="H14793">
        <f t="shared" si="230"/>
        <v>3.1</v>
      </c>
      <c r="I14793" s="105">
        <f>AVERAGE(H$10:H14793)</f>
        <v>0.73863974567099644</v>
      </c>
      <c r="J14793" s="2"/>
    </row>
    <row r="14794" spans="1:10">
      <c r="A14794" s="4">
        <v>44271</v>
      </c>
      <c r="B14794">
        <v>1.62</v>
      </c>
      <c r="F14794" s="4">
        <v>37432</v>
      </c>
      <c r="G14794">
        <v>1.75</v>
      </c>
      <c r="H14794">
        <f t="shared" ref="H14794:H14857" si="231">IFERROR(((VLOOKUP(F14794,$A$9:$B$14200,2,FALSE))-G14794),H14793)</f>
        <v>3.13</v>
      </c>
      <c r="I14794" s="105">
        <f>AVERAGE(H$10:H14794)</f>
        <v>0.73880148799458989</v>
      </c>
      <c r="J14794" s="2"/>
    </row>
    <row r="14795" spans="1:10">
      <c r="A14795" s="4">
        <v>44272</v>
      </c>
      <c r="B14795">
        <v>1.63</v>
      </c>
      <c r="F14795" s="4">
        <v>37433</v>
      </c>
      <c r="G14795">
        <v>1.78</v>
      </c>
      <c r="H14795">
        <f t="shared" si="231"/>
        <v>2.9699999999999998</v>
      </c>
      <c r="I14795" s="105">
        <f>AVERAGE(H$10:H14795)</f>
        <v>0.73895238739348101</v>
      </c>
      <c r="J14795" s="2"/>
    </row>
    <row r="14796" spans="1:10">
      <c r="A14796" s="4">
        <v>44273</v>
      </c>
      <c r="B14796">
        <v>1.71</v>
      </c>
      <c r="F14796" s="4">
        <v>37434</v>
      </c>
      <c r="G14796">
        <v>1.81</v>
      </c>
      <c r="H14796">
        <f t="shared" si="231"/>
        <v>3.03</v>
      </c>
      <c r="I14796" s="105">
        <f>AVERAGE(H$10:H14796)</f>
        <v>0.73910732400081225</v>
      </c>
      <c r="J14796" s="2"/>
    </row>
    <row r="14797" spans="1:10">
      <c r="A14797" s="4">
        <v>44274</v>
      </c>
      <c r="B14797">
        <v>1.74</v>
      </c>
      <c r="F14797" s="4">
        <v>37435</v>
      </c>
      <c r="G14797">
        <v>1.73</v>
      </c>
      <c r="H14797">
        <f t="shared" si="231"/>
        <v>3.1300000000000003</v>
      </c>
      <c r="I14797" s="105">
        <f>AVERAGE(H$10:H14797)</f>
        <v>0.73926900189342781</v>
      </c>
      <c r="J14797" s="2"/>
    </row>
    <row r="14798" spans="1:10">
      <c r="A14798" s="4">
        <v>44277</v>
      </c>
      <c r="B14798">
        <v>1.69</v>
      </c>
      <c r="F14798" s="4">
        <v>37436</v>
      </c>
      <c r="G14798">
        <v>1.73</v>
      </c>
      <c r="H14798">
        <f t="shared" si="231"/>
        <v>3.1300000000000003</v>
      </c>
      <c r="I14798" s="105">
        <f>AVERAGE(H$10:H14798)</f>
        <v>0.7394306579214287</v>
      </c>
      <c r="J14798" s="2"/>
    </row>
    <row r="14799" spans="1:10">
      <c r="A14799" s="4">
        <v>44278</v>
      </c>
      <c r="B14799">
        <v>1.63</v>
      </c>
      <c r="F14799" s="4">
        <v>37437</v>
      </c>
      <c r="G14799">
        <v>1.73</v>
      </c>
      <c r="H14799">
        <f t="shared" si="231"/>
        <v>3.1300000000000003</v>
      </c>
      <c r="I14799" s="105">
        <f>AVERAGE(H$10:H14799)</f>
        <v>0.73959229208925004</v>
      </c>
      <c r="J14799" s="2"/>
    </row>
    <row r="14800" spans="1:10">
      <c r="A14800" s="4">
        <v>44279</v>
      </c>
      <c r="B14800">
        <v>1.62</v>
      </c>
      <c r="F14800" s="4">
        <v>37438</v>
      </c>
      <c r="G14800">
        <v>1.83</v>
      </c>
      <c r="H14800">
        <f t="shared" si="231"/>
        <v>3.0199999999999996</v>
      </c>
      <c r="I14800" s="105">
        <f>AVERAGE(H$10:H14800)</f>
        <v>0.7397464674464207</v>
      </c>
      <c r="J14800" s="2"/>
    </row>
    <row r="14801" spans="1:10">
      <c r="A14801" s="4">
        <v>44280</v>
      </c>
      <c r="B14801">
        <v>1.63</v>
      </c>
      <c r="F14801" s="4">
        <v>37439</v>
      </c>
      <c r="G14801">
        <v>1.72</v>
      </c>
      <c r="H14801">
        <f t="shared" si="231"/>
        <v>3.05</v>
      </c>
      <c r="I14801" s="105">
        <f>AVERAGE(H$10:H14801)</f>
        <v>0.73990265008112555</v>
      </c>
      <c r="J14801" s="2"/>
    </row>
    <row r="14802" spans="1:10">
      <c r="A14802" s="4">
        <v>44281</v>
      </c>
      <c r="B14802">
        <v>1.67</v>
      </c>
      <c r="F14802" s="4">
        <v>37440</v>
      </c>
      <c r="G14802">
        <v>1.71</v>
      </c>
      <c r="H14802">
        <f t="shared" si="231"/>
        <v>3.0700000000000003</v>
      </c>
      <c r="I14802" s="105">
        <f>AVERAGE(H$10:H14802)</f>
        <v>0.74006016359088811</v>
      </c>
      <c r="J14802" s="2"/>
    </row>
    <row r="14803" spans="1:10">
      <c r="A14803" s="4">
        <v>44284</v>
      </c>
      <c r="B14803">
        <v>1.73</v>
      </c>
      <c r="F14803" s="4">
        <v>37441</v>
      </c>
      <c r="G14803">
        <v>1.71</v>
      </c>
      <c r="H14803">
        <f t="shared" si="231"/>
        <v>3.0700000000000003</v>
      </c>
      <c r="I14803" s="105">
        <f>AVERAGE(H$10:H14803)</f>
        <v>0.74021765580640853</v>
      </c>
      <c r="J14803" s="2"/>
    </row>
    <row r="14804" spans="1:10">
      <c r="A14804" s="4">
        <v>44285</v>
      </c>
      <c r="B14804">
        <v>1.73</v>
      </c>
      <c r="F14804" s="4">
        <v>37442</v>
      </c>
      <c r="G14804">
        <v>1.72</v>
      </c>
      <c r="H14804">
        <f t="shared" si="231"/>
        <v>3.1800000000000006</v>
      </c>
      <c r="I14804" s="105">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5">
        <f>AVERAGE(H$10:H14805)</f>
        <v>0.740547445255475</v>
      </c>
      <c r="J14805" s="2"/>
    </row>
    <row r="14806" spans="1:10">
      <c r="A14806" s="4">
        <v>44287</v>
      </c>
      <c r="B14806">
        <v>1.69</v>
      </c>
      <c r="F14806" s="4">
        <v>37444</v>
      </c>
      <c r="G14806">
        <v>1.72</v>
      </c>
      <c r="H14806">
        <f t="shared" si="231"/>
        <v>3.1800000000000006</v>
      </c>
      <c r="I14806" s="105">
        <f>AVERAGE(H$10:H14806)</f>
        <v>0.7407123065486253</v>
      </c>
      <c r="J14806" s="2"/>
    </row>
    <row r="14807" spans="1:10">
      <c r="A14807" s="4">
        <v>44288</v>
      </c>
      <c r="B14807">
        <v>1.72</v>
      </c>
      <c r="F14807" s="4">
        <v>37445</v>
      </c>
      <c r="G14807">
        <v>1.75</v>
      </c>
      <c r="H14807">
        <f t="shared" si="231"/>
        <v>3.09</v>
      </c>
      <c r="I14807" s="105">
        <f>AVERAGE(H$10:H14807)</f>
        <v>0.74087106365725164</v>
      </c>
      <c r="J14807" s="2"/>
    </row>
    <row r="14808" spans="1:10">
      <c r="A14808" s="4">
        <v>44291</v>
      </c>
      <c r="B14808">
        <v>1.73</v>
      </c>
      <c r="F14808" s="4">
        <v>37446</v>
      </c>
      <c r="G14808">
        <v>1.72</v>
      </c>
      <c r="H14808">
        <f t="shared" si="231"/>
        <v>3.0600000000000005</v>
      </c>
      <c r="I14808" s="105">
        <f>AVERAGE(H$10:H14808)</f>
        <v>0.74102777214676729</v>
      </c>
      <c r="J14808" s="2"/>
    </row>
    <row r="14809" spans="1:10">
      <c r="A14809" s="4">
        <v>44292</v>
      </c>
      <c r="B14809">
        <v>1.67</v>
      </c>
      <c r="F14809" s="4">
        <v>37447</v>
      </c>
      <c r="G14809">
        <v>1.74</v>
      </c>
      <c r="H14809">
        <f t="shared" si="231"/>
        <v>2.92</v>
      </c>
      <c r="I14809" s="105">
        <f>AVERAGE(H$10:H14809)</f>
        <v>0.74117500000000058</v>
      </c>
      <c r="J14809" s="2"/>
    </row>
    <row r="14810" spans="1:10">
      <c r="A14810" s="4">
        <v>44293</v>
      </c>
      <c r="B14810">
        <v>1.68</v>
      </c>
      <c r="F14810" s="4">
        <v>37448</v>
      </c>
      <c r="G14810">
        <v>1.76</v>
      </c>
      <c r="H14810">
        <f t="shared" si="231"/>
        <v>2.9000000000000004</v>
      </c>
      <c r="I14810" s="105">
        <f>AVERAGE(H$10:H14810)</f>
        <v>0.74132085669887227</v>
      </c>
      <c r="J14810" s="2"/>
    </row>
    <row r="14811" spans="1:10">
      <c r="A14811" s="4">
        <v>44294</v>
      </c>
      <c r="B14811">
        <v>1.64</v>
      </c>
      <c r="F14811" s="4">
        <v>37449</v>
      </c>
      <c r="G14811">
        <v>1.71</v>
      </c>
      <c r="H14811">
        <f t="shared" si="231"/>
        <v>2.92</v>
      </c>
      <c r="I14811" s="105">
        <f>AVERAGE(H$10:H14811)</f>
        <v>0.74146804485880347</v>
      </c>
      <c r="J14811" s="2"/>
    </row>
    <row r="14812" spans="1:10">
      <c r="A14812" s="4">
        <v>44295</v>
      </c>
      <c r="B14812">
        <v>1.67</v>
      </c>
      <c r="F14812" s="4">
        <v>37450</v>
      </c>
      <c r="G14812">
        <v>1.71</v>
      </c>
      <c r="H14812">
        <f t="shared" si="231"/>
        <v>2.92</v>
      </c>
      <c r="I14812" s="105">
        <f>AVERAGE(H$10:H14812)</f>
        <v>0.74161521313247369</v>
      </c>
      <c r="J14812" s="2"/>
    </row>
    <row r="14813" spans="1:10">
      <c r="A14813" s="4">
        <v>44298</v>
      </c>
      <c r="B14813">
        <v>1.69</v>
      </c>
      <c r="F14813" s="4">
        <v>37451</v>
      </c>
      <c r="G14813">
        <v>1.71</v>
      </c>
      <c r="H14813">
        <f t="shared" si="231"/>
        <v>2.92</v>
      </c>
      <c r="I14813" s="105">
        <f>AVERAGE(H$10:H14813)</f>
        <v>0.74176236152391306</v>
      </c>
      <c r="J14813" s="2"/>
    </row>
    <row r="14814" spans="1:10">
      <c r="A14814" s="4">
        <v>44299</v>
      </c>
      <c r="B14814">
        <v>1.64</v>
      </c>
      <c r="F14814" s="4">
        <v>37452</v>
      </c>
      <c r="G14814">
        <v>1.83</v>
      </c>
      <c r="H14814">
        <f t="shared" si="231"/>
        <v>2.83</v>
      </c>
      <c r="I14814" s="105">
        <f>AVERAGE(H$10:H14814)</f>
        <v>0.74190341100979451</v>
      </c>
      <c r="J14814" s="2"/>
    </row>
    <row r="14815" spans="1:10">
      <c r="A14815" s="4">
        <v>44300</v>
      </c>
      <c r="B14815">
        <v>1.64</v>
      </c>
      <c r="F14815" s="4">
        <v>37453</v>
      </c>
      <c r="G14815">
        <v>1.72</v>
      </c>
      <c r="H14815">
        <f t="shared" si="231"/>
        <v>3.0300000000000002</v>
      </c>
      <c r="I14815" s="105">
        <f>AVERAGE(H$10:H14815)</f>
        <v>0.74205794947994119</v>
      </c>
      <c r="J14815" s="2"/>
    </row>
    <row r="14816" spans="1:10">
      <c r="A14816" s="4">
        <v>44301</v>
      </c>
      <c r="B14816">
        <v>1.56</v>
      </c>
      <c r="F14816" s="4">
        <v>37454</v>
      </c>
      <c r="G14816">
        <v>1.71</v>
      </c>
      <c r="H14816">
        <f t="shared" si="231"/>
        <v>3</v>
      </c>
      <c r="I14816" s="105">
        <f>AVERAGE(H$10:H14816)</f>
        <v>0.74221044100763212</v>
      </c>
      <c r="J14816" s="2"/>
    </row>
    <row r="14817" spans="1:10">
      <c r="A14817" s="4">
        <v>44302</v>
      </c>
      <c r="B14817">
        <v>1.59</v>
      </c>
      <c r="F14817" s="4">
        <v>37455</v>
      </c>
      <c r="G14817">
        <v>1.74</v>
      </c>
      <c r="H14817">
        <f t="shared" si="231"/>
        <v>2.92</v>
      </c>
      <c r="I14817" s="105">
        <f>AVERAGE(H$10:H14817)</f>
        <v>0.74235750945434964</v>
      </c>
      <c r="J14817" s="2"/>
    </row>
    <row r="14818" spans="1:10">
      <c r="A14818" s="4">
        <v>44305</v>
      </c>
      <c r="B14818">
        <v>1.61</v>
      </c>
      <c r="F14818" s="4">
        <v>37456</v>
      </c>
      <c r="G14818">
        <v>1.72</v>
      </c>
      <c r="H14818">
        <f t="shared" si="231"/>
        <v>2.8900000000000006</v>
      </c>
      <c r="I14818" s="105">
        <f>AVERAGE(H$10:H14818)</f>
        <v>0.74250253224390628</v>
      </c>
      <c r="J14818" s="2"/>
    </row>
    <row r="14819" spans="1:10">
      <c r="A14819" s="4">
        <v>44306</v>
      </c>
      <c r="B14819">
        <v>1.58</v>
      </c>
      <c r="F14819" s="4">
        <v>37457</v>
      </c>
      <c r="G14819">
        <v>1.72</v>
      </c>
      <c r="H14819">
        <f t="shared" si="231"/>
        <v>2.8900000000000006</v>
      </c>
      <c r="I14819" s="105">
        <f>AVERAGE(H$10:H14819)</f>
        <v>0.74264753544902151</v>
      </c>
      <c r="J14819" s="2"/>
    </row>
    <row r="14820" spans="1:10">
      <c r="A14820" s="4">
        <v>44307</v>
      </c>
      <c r="B14820">
        <v>1.57</v>
      </c>
      <c r="F14820" s="4">
        <v>37458</v>
      </c>
      <c r="G14820">
        <v>1.72</v>
      </c>
      <c r="H14820">
        <f t="shared" si="231"/>
        <v>2.8900000000000006</v>
      </c>
      <c r="I14820" s="105">
        <f>AVERAGE(H$10:H14820)</f>
        <v>0.74279251907366195</v>
      </c>
      <c r="J14820" s="2"/>
    </row>
    <row r="14821" spans="1:10">
      <c r="A14821" s="4">
        <v>44308</v>
      </c>
      <c r="B14821">
        <v>1.57</v>
      </c>
      <c r="F14821" s="4">
        <v>37459</v>
      </c>
      <c r="G14821">
        <v>1.77</v>
      </c>
      <c r="H14821">
        <f t="shared" si="231"/>
        <v>2.7399999999999998</v>
      </c>
      <c r="I14821" s="105">
        <f>AVERAGE(H$10:H14821)</f>
        <v>0.74292735619767802</v>
      </c>
      <c r="J14821" s="2"/>
    </row>
    <row r="14822" spans="1:10">
      <c r="A14822" s="4">
        <v>44309</v>
      </c>
      <c r="B14822">
        <v>1.58</v>
      </c>
      <c r="F14822" s="4">
        <v>37460</v>
      </c>
      <c r="G14822">
        <v>1.73</v>
      </c>
      <c r="H14822">
        <f t="shared" si="231"/>
        <v>2.7399999999999998</v>
      </c>
      <c r="I14822" s="105">
        <f>AVERAGE(H$10:H14822)</f>
        <v>0.74306217511645223</v>
      </c>
      <c r="J14822" s="2"/>
    </row>
    <row r="14823" spans="1:10">
      <c r="A14823" s="4">
        <v>44312</v>
      </c>
      <c r="B14823">
        <v>1.58</v>
      </c>
      <c r="F14823" s="4">
        <v>37461</v>
      </c>
      <c r="G14823">
        <v>1.67</v>
      </c>
      <c r="H14823">
        <f t="shared" si="231"/>
        <v>2.8200000000000003</v>
      </c>
      <c r="I14823" s="105">
        <f>AVERAGE(H$10:H14823)</f>
        <v>0.74320237613068763</v>
      </c>
      <c r="J14823" s="2"/>
    </row>
    <row r="14824" spans="1:10">
      <c r="A14824" s="4">
        <v>44313</v>
      </c>
      <c r="B14824">
        <v>1.63</v>
      </c>
      <c r="F14824" s="4">
        <v>37462</v>
      </c>
      <c r="G14824">
        <v>1.75</v>
      </c>
      <c r="H14824">
        <f t="shared" si="231"/>
        <v>2.6799999999999997</v>
      </c>
      <c r="I14824" s="105">
        <f>AVERAGE(H$10:H14824)</f>
        <v>0.7433331083361463</v>
      </c>
      <c r="J14824" s="2"/>
    </row>
    <row r="14825" spans="1:10">
      <c r="A14825" s="4">
        <v>44314</v>
      </c>
      <c r="B14825">
        <v>1.63</v>
      </c>
      <c r="F14825" s="4">
        <v>37463</v>
      </c>
      <c r="G14825">
        <v>1.69</v>
      </c>
      <c r="H14825">
        <f t="shared" si="231"/>
        <v>2.7399999999999998</v>
      </c>
      <c r="I14825" s="105">
        <f>AVERAGE(H$10:H14825)</f>
        <v>0.74346787257019487</v>
      </c>
      <c r="J14825" s="2"/>
    </row>
    <row r="14826" spans="1:10">
      <c r="A14826" s="4">
        <v>44315</v>
      </c>
      <c r="B14826">
        <v>1.65</v>
      </c>
      <c r="F14826" s="4">
        <v>37464</v>
      </c>
      <c r="G14826">
        <v>1.69</v>
      </c>
      <c r="H14826">
        <f t="shared" si="231"/>
        <v>2.7399999999999998</v>
      </c>
      <c r="I14826" s="105">
        <f>AVERAGE(H$10:H14826)</f>
        <v>0.74360261861375487</v>
      </c>
      <c r="J14826" s="2"/>
    </row>
    <row r="14827" spans="1:10">
      <c r="A14827" s="4">
        <v>44316</v>
      </c>
      <c r="B14827">
        <v>1.65</v>
      </c>
      <c r="F14827" s="4">
        <v>37465</v>
      </c>
      <c r="G14827">
        <v>1.69</v>
      </c>
      <c r="H14827">
        <f t="shared" si="231"/>
        <v>2.7399999999999998</v>
      </c>
      <c r="I14827" s="105">
        <f>AVERAGE(H$10:H14827)</f>
        <v>0.74373734647050926</v>
      </c>
      <c r="J14827" s="2"/>
    </row>
    <row r="14828" spans="1:10">
      <c r="A14828" s="4">
        <v>44319</v>
      </c>
      <c r="B14828">
        <v>1.63</v>
      </c>
      <c r="F14828" s="4">
        <v>37466</v>
      </c>
      <c r="G14828">
        <v>1.75</v>
      </c>
      <c r="H14828">
        <f t="shared" si="231"/>
        <v>2.87</v>
      </c>
      <c r="I14828" s="105">
        <f>AVERAGE(H$10:H14828)</f>
        <v>0.74388082866590233</v>
      </c>
      <c r="J14828" s="2"/>
    </row>
    <row r="14829" spans="1:10">
      <c r="A14829" s="4">
        <v>44320</v>
      </c>
      <c r="B14829">
        <v>1.61</v>
      </c>
      <c r="F14829" s="4">
        <v>37467</v>
      </c>
      <c r="G14829">
        <v>1.71</v>
      </c>
      <c r="H14829">
        <f t="shared" si="231"/>
        <v>2.9400000000000004</v>
      </c>
      <c r="I14829" s="105">
        <f>AVERAGE(H$10:H14829)</f>
        <v>0.74402901484480477</v>
      </c>
      <c r="J14829" s="2"/>
    </row>
    <row r="14830" spans="1:10">
      <c r="A14830" s="4">
        <v>44321</v>
      </c>
      <c r="B14830">
        <v>1.59</v>
      </c>
      <c r="F14830" s="4">
        <v>37468</v>
      </c>
      <c r="G14830">
        <v>1.76</v>
      </c>
      <c r="H14830">
        <f t="shared" si="231"/>
        <v>2.75</v>
      </c>
      <c r="I14830" s="105">
        <f>AVERAGE(H$10:H14830)</f>
        <v>0.74416436137912467</v>
      </c>
      <c r="J14830" s="2"/>
    </row>
    <row r="14831" spans="1:10">
      <c r="A14831" s="4">
        <v>44322</v>
      </c>
      <c r="B14831">
        <v>1.58</v>
      </c>
      <c r="F14831" s="4">
        <v>37469</v>
      </c>
      <c r="G14831">
        <v>1.79</v>
      </c>
      <c r="H14831">
        <f t="shared" si="231"/>
        <v>2.6799999999999997</v>
      </c>
      <c r="I14831" s="105">
        <f>AVERAGE(H$10:H14831)</f>
        <v>0.74429496694103414</v>
      </c>
      <c r="J14831" s="2"/>
    </row>
    <row r="14832" spans="1:10">
      <c r="A14832" s="4">
        <v>44323</v>
      </c>
      <c r="B14832">
        <v>1.6</v>
      </c>
      <c r="F14832" s="4">
        <v>37470</v>
      </c>
      <c r="G14832">
        <v>1.72</v>
      </c>
      <c r="H14832">
        <f t="shared" si="231"/>
        <v>2.6100000000000003</v>
      </c>
      <c r="I14832" s="105">
        <f>AVERAGE(H$10:H14832)</f>
        <v>0.74442083249004987</v>
      </c>
      <c r="J14832" s="2"/>
    </row>
    <row r="14833" spans="1:10">
      <c r="A14833" s="4">
        <v>44326</v>
      </c>
      <c r="B14833">
        <v>1.63</v>
      </c>
      <c r="F14833" s="4">
        <v>37471</v>
      </c>
      <c r="G14833">
        <v>1.72</v>
      </c>
      <c r="H14833">
        <f t="shared" si="231"/>
        <v>2.6100000000000003</v>
      </c>
      <c r="I14833" s="105">
        <f>AVERAGE(H$10:H14833)</f>
        <v>0.7445466810577448</v>
      </c>
      <c r="J14833" s="2"/>
    </row>
    <row r="14834" spans="1:10">
      <c r="A14834" s="4">
        <v>44327</v>
      </c>
      <c r="B14834">
        <v>1.64</v>
      </c>
      <c r="F14834" s="4">
        <v>37472</v>
      </c>
      <c r="G14834">
        <v>1.72</v>
      </c>
      <c r="H14834">
        <f t="shared" si="231"/>
        <v>2.6100000000000003</v>
      </c>
      <c r="I14834" s="105">
        <f>AVERAGE(H$10:H14834)</f>
        <v>0.74467251264755541</v>
      </c>
      <c r="J14834" s="2"/>
    </row>
    <row r="14835" spans="1:10">
      <c r="A14835" s="4">
        <v>44328</v>
      </c>
      <c r="B14835">
        <v>1.69</v>
      </c>
      <c r="F14835" s="4">
        <v>37473</v>
      </c>
      <c r="G14835">
        <v>1.77</v>
      </c>
      <c r="H14835">
        <f t="shared" si="231"/>
        <v>2.52</v>
      </c>
      <c r="I14835" s="105">
        <f>AVERAGE(H$10:H14835)</f>
        <v>0.74479225684608186</v>
      </c>
      <c r="J14835" s="2"/>
    </row>
    <row r="14836" spans="1:10">
      <c r="A14836" s="4">
        <v>44329</v>
      </c>
      <c r="B14836">
        <v>1.66</v>
      </c>
      <c r="F14836" s="4">
        <v>37474</v>
      </c>
      <c r="G14836">
        <v>1.74</v>
      </c>
      <c r="H14836">
        <f t="shared" si="231"/>
        <v>2.6799999999999997</v>
      </c>
      <c r="I14836" s="105">
        <f>AVERAGE(H$10:H14836)</f>
        <v>0.74492277601672696</v>
      </c>
      <c r="J14836" s="2"/>
    </row>
    <row r="14837" spans="1:10">
      <c r="A14837" s="4">
        <v>44330</v>
      </c>
      <c r="B14837">
        <v>1.63</v>
      </c>
      <c r="F14837" s="4">
        <v>37475</v>
      </c>
      <c r="G14837">
        <v>1.71</v>
      </c>
      <c r="H14837">
        <f t="shared" si="231"/>
        <v>2.6399999999999997</v>
      </c>
      <c r="I14837" s="105">
        <f>AVERAGE(H$10:H14837)</f>
        <v>0.74505057998381508</v>
      </c>
      <c r="J14837" s="2"/>
    </row>
    <row r="14838" spans="1:10">
      <c r="A14838" s="4">
        <v>44333</v>
      </c>
      <c r="B14838">
        <v>1.64</v>
      </c>
      <c r="F14838" s="4">
        <v>37476</v>
      </c>
      <c r="G14838">
        <v>1.71</v>
      </c>
      <c r="H14838">
        <f t="shared" si="231"/>
        <v>2.6900000000000004</v>
      </c>
      <c r="I14838" s="105">
        <f>AVERAGE(H$10:H14838)</f>
        <v>0.74518173848540092</v>
      </c>
      <c r="J14838" s="2"/>
    </row>
    <row r="14839" spans="1:10">
      <c r="A14839" s="4">
        <v>44334</v>
      </c>
      <c r="B14839">
        <v>1.64</v>
      </c>
      <c r="F14839" s="4">
        <v>37477</v>
      </c>
      <c r="G14839">
        <v>1.68</v>
      </c>
      <c r="H14839">
        <f t="shared" si="231"/>
        <v>2.59</v>
      </c>
      <c r="I14839" s="105">
        <f>AVERAGE(H$10:H14839)</f>
        <v>0.74530613621038511</v>
      </c>
      <c r="J14839" s="2"/>
    </row>
    <row r="14840" spans="1:10">
      <c r="A14840" s="4">
        <v>44335</v>
      </c>
      <c r="B14840">
        <v>1.68</v>
      </c>
      <c r="F14840" s="4">
        <v>37478</v>
      </c>
      <c r="G14840">
        <v>1.68</v>
      </c>
      <c r="H14840">
        <f t="shared" si="231"/>
        <v>2.59</v>
      </c>
      <c r="I14840" s="105">
        <f>AVERAGE(H$10:H14840)</f>
        <v>0.74543051716000341</v>
      </c>
      <c r="J14840" s="2"/>
    </row>
    <row r="14841" spans="1:10">
      <c r="A14841" s="4">
        <v>44336</v>
      </c>
      <c r="B14841">
        <v>1.63</v>
      </c>
      <c r="F14841" s="4">
        <v>37479</v>
      </c>
      <c r="G14841">
        <v>1.68</v>
      </c>
      <c r="H14841">
        <f t="shared" si="231"/>
        <v>2.59</v>
      </c>
      <c r="I14841" s="105">
        <f>AVERAGE(H$10:H14841)</f>
        <v>0.74555488133764902</v>
      </c>
      <c r="J14841" s="2"/>
    </row>
    <row r="14842" spans="1:10">
      <c r="A14842" s="4">
        <v>44337</v>
      </c>
      <c r="B14842">
        <v>1.63</v>
      </c>
      <c r="F14842" s="4">
        <v>37480</v>
      </c>
      <c r="G14842">
        <v>1.76</v>
      </c>
      <c r="H14842">
        <f t="shared" si="231"/>
        <v>2.46</v>
      </c>
      <c r="I14842" s="105">
        <f>AVERAGE(H$10:H14842)</f>
        <v>0.745670464504821</v>
      </c>
      <c r="J14842" s="2"/>
    </row>
    <row r="14843" spans="1:10">
      <c r="A14843" s="4">
        <v>44340</v>
      </c>
      <c r="B14843">
        <v>1.61</v>
      </c>
      <c r="F14843" s="4">
        <v>37481</v>
      </c>
      <c r="G14843">
        <v>1.74</v>
      </c>
      <c r="H14843">
        <f t="shared" si="231"/>
        <v>2.38</v>
      </c>
      <c r="I14843" s="105">
        <f>AVERAGE(H$10:H14843)</f>
        <v>0.74578063907240189</v>
      </c>
      <c r="J14843" s="2"/>
    </row>
    <row r="14844" spans="1:10">
      <c r="A14844" s="4">
        <v>44341</v>
      </c>
      <c r="B14844">
        <v>1.56</v>
      </c>
      <c r="F14844" s="4">
        <v>37482</v>
      </c>
      <c r="G14844">
        <v>1.78</v>
      </c>
      <c r="H14844">
        <f t="shared" si="231"/>
        <v>2.2799999999999994</v>
      </c>
      <c r="I14844" s="105">
        <f>AVERAGE(H$10:H14844)</f>
        <v>0.74588405797101509</v>
      </c>
      <c r="J14844" s="2"/>
    </row>
    <row r="14845" spans="1:10">
      <c r="A14845" s="4">
        <v>44342</v>
      </c>
      <c r="B14845">
        <v>1.58</v>
      </c>
      <c r="F14845" s="4">
        <v>37483</v>
      </c>
      <c r="G14845">
        <v>1.87</v>
      </c>
      <c r="H14845">
        <f t="shared" si="231"/>
        <v>2.2999999999999998</v>
      </c>
      <c r="I14845" s="105">
        <f>AVERAGE(H$10:H14845)</f>
        <v>0.74598881100027026</v>
      </c>
      <c r="J14845" s="2"/>
    </row>
    <row r="14846" spans="1:10">
      <c r="A14846" s="4">
        <v>44343</v>
      </c>
      <c r="B14846">
        <v>1.61</v>
      </c>
      <c r="F14846" s="4">
        <v>37484</v>
      </c>
      <c r="G14846">
        <v>1.7</v>
      </c>
      <c r="H14846">
        <f t="shared" si="231"/>
        <v>2.62</v>
      </c>
      <c r="I14846" s="105">
        <f>AVERAGE(H$10:H14846)</f>
        <v>0.74611511761137761</v>
      </c>
      <c r="J14846" s="2"/>
    </row>
    <row r="14847" spans="1:10">
      <c r="A14847" s="4">
        <v>44344</v>
      </c>
      <c r="B14847">
        <v>1.58</v>
      </c>
      <c r="F14847" s="4">
        <v>37485</v>
      </c>
      <c r="G14847">
        <v>1.7</v>
      </c>
      <c r="H14847">
        <f t="shared" si="231"/>
        <v>2.62</v>
      </c>
      <c r="I14847" s="105">
        <f>AVERAGE(H$10:H14847)</f>
        <v>0.74624140719773624</v>
      </c>
      <c r="J14847" s="2"/>
    </row>
    <row r="14848" spans="1:10">
      <c r="A14848" s="4">
        <v>44348</v>
      </c>
      <c r="B14848">
        <v>1.62</v>
      </c>
      <c r="F14848" s="4">
        <v>37486</v>
      </c>
      <c r="G14848">
        <v>1.7</v>
      </c>
      <c r="H14848">
        <f t="shared" si="231"/>
        <v>2.62</v>
      </c>
      <c r="I14848" s="105">
        <f>AVERAGE(H$10:H14848)</f>
        <v>0.74636767976278806</v>
      </c>
      <c r="J14848" s="2"/>
    </row>
    <row r="14849" spans="1:10">
      <c r="A14849" s="4">
        <v>44349</v>
      </c>
      <c r="B14849">
        <v>1.59</v>
      </c>
      <c r="F14849" s="4">
        <v>37487</v>
      </c>
      <c r="G14849">
        <v>1.72</v>
      </c>
      <c r="H14849">
        <f t="shared" si="231"/>
        <v>2.5700000000000003</v>
      </c>
      <c r="I14849" s="105">
        <f>AVERAGE(H$10:H14849)</f>
        <v>0.74649056603773656</v>
      </c>
      <c r="J14849" s="2"/>
    </row>
    <row r="14850" spans="1:10">
      <c r="A14850" s="4">
        <v>44350</v>
      </c>
      <c r="B14850">
        <v>1.63</v>
      </c>
      <c r="F14850" s="4">
        <v>37488</v>
      </c>
      <c r="G14850">
        <v>1.7</v>
      </c>
      <c r="H14850">
        <f t="shared" si="231"/>
        <v>2.4699999999999998</v>
      </c>
      <c r="I14850" s="105">
        <f>AVERAGE(H$10:H14850)</f>
        <v>0.74660669766188337</v>
      </c>
      <c r="J14850" s="2"/>
    </row>
    <row r="14851" spans="1:10">
      <c r="A14851" s="4">
        <v>44351</v>
      </c>
      <c r="B14851">
        <v>1.56</v>
      </c>
      <c r="F14851" s="4">
        <v>37489</v>
      </c>
      <c r="G14851">
        <v>1.72</v>
      </c>
      <c r="H14851">
        <f t="shared" si="231"/>
        <v>2.4800000000000004</v>
      </c>
      <c r="I14851" s="105">
        <f>AVERAGE(H$10:H14851)</f>
        <v>0.74672348740062056</v>
      </c>
      <c r="J14851" s="2"/>
    </row>
    <row r="14852" spans="1:10">
      <c r="A14852" s="4">
        <v>44354</v>
      </c>
      <c r="B14852">
        <v>1.57</v>
      </c>
      <c r="F14852" s="4">
        <v>37490</v>
      </c>
      <c r="G14852">
        <v>1.73</v>
      </c>
      <c r="H14852">
        <f t="shared" si="231"/>
        <v>2.57</v>
      </c>
      <c r="I14852" s="105">
        <f>AVERAGE(H$10:H14852)</f>
        <v>0.74684632486694125</v>
      </c>
      <c r="J14852" s="2"/>
    </row>
    <row r="14853" spans="1:10">
      <c r="A14853" s="4">
        <v>44355</v>
      </c>
      <c r="B14853">
        <v>1.53</v>
      </c>
      <c r="F14853" s="4">
        <v>37491</v>
      </c>
      <c r="G14853">
        <v>1.72</v>
      </c>
      <c r="H14853">
        <f t="shared" si="231"/>
        <v>2.5300000000000002</v>
      </c>
      <c r="I14853" s="105">
        <f>AVERAGE(H$10:H14853)</f>
        <v>0.74696645109135074</v>
      </c>
      <c r="J14853" s="2"/>
    </row>
    <row r="14854" spans="1:10">
      <c r="A14854" s="4">
        <v>44356</v>
      </c>
      <c r="B14854">
        <v>1.5</v>
      </c>
      <c r="F14854" s="4">
        <v>37492</v>
      </c>
      <c r="G14854">
        <v>1.72</v>
      </c>
      <c r="H14854">
        <f t="shared" si="231"/>
        <v>2.5300000000000002</v>
      </c>
      <c r="I14854" s="105">
        <f>AVERAGE(H$10:H14854)</f>
        <v>0.74708656113169492</v>
      </c>
      <c r="J14854" s="2"/>
    </row>
    <row r="14855" spans="1:10">
      <c r="A14855" s="4">
        <v>44357</v>
      </c>
      <c r="B14855">
        <v>1.45</v>
      </c>
      <c r="F14855" s="4">
        <v>37493</v>
      </c>
      <c r="G14855">
        <v>1.72</v>
      </c>
      <c r="H14855">
        <f t="shared" si="231"/>
        <v>2.5300000000000002</v>
      </c>
      <c r="I14855" s="105">
        <f>AVERAGE(H$10:H14855)</f>
        <v>0.74720665499124417</v>
      </c>
      <c r="J14855" s="2"/>
    </row>
    <row r="14856" spans="1:10">
      <c r="A14856" s="4">
        <v>44358</v>
      </c>
      <c r="B14856">
        <v>1.47</v>
      </c>
      <c r="F14856" s="4">
        <v>37494</v>
      </c>
      <c r="G14856">
        <v>1.81</v>
      </c>
      <c r="H14856">
        <f t="shared" si="231"/>
        <v>2.4099999999999997</v>
      </c>
      <c r="I14856" s="105">
        <f>AVERAGE(H$10:H14856)</f>
        <v>0.74731865023237098</v>
      </c>
      <c r="J14856" s="2"/>
    </row>
    <row r="14857" spans="1:10">
      <c r="A14857" s="4">
        <v>44361</v>
      </c>
      <c r="B14857">
        <v>1.51</v>
      </c>
      <c r="F14857" s="4">
        <v>37495</v>
      </c>
      <c r="G14857">
        <v>1.79</v>
      </c>
      <c r="H14857">
        <f t="shared" si="231"/>
        <v>2.5</v>
      </c>
      <c r="I14857" s="105">
        <f>AVERAGE(H$10:H14857)</f>
        <v>0.74743669181034555</v>
      </c>
      <c r="J14857" s="2"/>
    </row>
    <row r="14858" spans="1:10">
      <c r="A14858" s="4">
        <v>44362</v>
      </c>
      <c r="B14858">
        <v>1.51</v>
      </c>
      <c r="F14858" s="4">
        <v>37496</v>
      </c>
      <c r="G14858">
        <v>1.8</v>
      </c>
      <c r="H14858">
        <f t="shared" ref="H14858:H14921" si="232">IFERROR(((VLOOKUP(F14858,$A$9:$B$14200,2,FALSE))-G14858),H14857)</f>
        <v>2.42</v>
      </c>
      <c r="I14858" s="105">
        <f>AVERAGE(H$10:H14858)</f>
        <v>0.74754932992120759</v>
      </c>
      <c r="J14858" s="2"/>
    </row>
    <row r="14859" spans="1:10">
      <c r="A14859" s="4">
        <v>44363</v>
      </c>
      <c r="B14859">
        <v>1.57</v>
      </c>
      <c r="F14859" s="4">
        <v>37497</v>
      </c>
      <c r="G14859">
        <v>1.82</v>
      </c>
      <c r="H14859">
        <f t="shared" si="232"/>
        <v>2.34</v>
      </c>
      <c r="I14859" s="105">
        <f>AVERAGE(H$10:H14859)</f>
        <v>0.74765656565656646</v>
      </c>
      <c r="J14859" s="2"/>
    </row>
    <row r="14860" spans="1:10">
      <c r="A14860" s="4">
        <v>44364</v>
      </c>
      <c r="B14860">
        <v>1.52</v>
      </c>
      <c r="F14860" s="4">
        <v>37498</v>
      </c>
      <c r="G14860">
        <v>1.81</v>
      </c>
      <c r="H14860">
        <f t="shared" si="232"/>
        <v>2.3299999999999996</v>
      </c>
      <c r="I14860" s="105">
        <f>AVERAGE(H$10:H14860)</f>
        <v>0.74776311359504488</v>
      </c>
      <c r="J14860" s="2"/>
    </row>
    <row r="14861" spans="1:10">
      <c r="A14861" s="4">
        <v>44365</v>
      </c>
      <c r="B14861">
        <v>1.45</v>
      </c>
      <c r="F14861" s="4">
        <v>37499</v>
      </c>
      <c r="G14861">
        <v>1.81</v>
      </c>
      <c r="H14861">
        <f t="shared" si="232"/>
        <v>2.3299999999999996</v>
      </c>
      <c r="I14861" s="105">
        <f>AVERAGE(H$10:H14861)</f>
        <v>0.74786964718556503</v>
      </c>
      <c r="J14861" s="2"/>
    </row>
    <row r="14862" spans="1:10">
      <c r="A14862" s="4">
        <v>44368</v>
      </c>
      <c r="B14862">
        <v>1.5</v>
      </c>
      <c r="F14862" s="4">
        <v>37500</v>
      </c>
      <c r="G14862">
        <v>1.81</v>
      </c>
      <c r="H14862">
        <f t="shared" si="232"/>
        <v>2.3299999999999996</v>
      </c>
      <c r="I14862" s="105">
        <f>AVERAGE(H$10:H14862)</f>
        <v>0.74797616643102482</v>
      </c>
      <c r="J14862" s="2"/>
    </row>
    <row r="14863" spans="1:10">
      <c r="A14863" s="4">
        <v>44369</v>
      </c>
      <c r="B14863">
        <v>1.48</v>
      </c>
      <c r="F14863" s="4">
        <v>37501</v>
      </c>
      <c r="G14863">
        <v>1.81</v>
      </c>
      <c r="H14863">
        <f t="shared" si="232"/>
        <v>2.3299999999999996</v>
      </c>
      <c r="I14863" s="105">
        <f>AVERAGE(H$10:H14863)</f>
        <v>0.74808267133432149</v>
      </c>
      <c r="J14863" s="2"/>
    </row>
    <row r="14864" spans="1:10">
      <c r="A14864" s="4">
        <v>44370</v>
      </c>
      <c r="B14864">
        <v>1.5</v>
      </c>
      <c r="F14864" s="4">
        <v>37502</v>
      </c>
      <c r="G14864">
        <v>1.87</v>
      </c>
      <c r="H14864">
        <f t="shared" si="232"/>
        <v>2.11</v>
      </c>
      <c r="I14864" s="105">
        <f>AVERAGE(H$10:H14864)</f>
        <v>0.74817435207001093</v>
      </c>
      <c r="J14864" s="2"/>
    </row>
    <row r="14865" spans="1:10">
      <c r="A14865" s="4">
        <v>44371</v>
      </c>
      <c r="B14865">
        <v>1.49</v>
      </c>
      <c r="F14865" s="4">
        <v>37503</v>
      </c>
      <c r="G14865">
        <v>1.74</v>
      </c>
      <c r="H14865">
        <f t="shared" si="232"/>
        <v>2.2199999999999998</v>
      </c>
      <c r="I14865" s="105">
        <f>AVERAGE(H$10:H14865)</f>
        <v>0.74827342487883763</v>
      </c>
      <c r="J14865" s="2"/>
    </row>
    <row r="14866" spans="1:10">
      <c r="A14866" s="4">
        <v>44372</v>
      </c>
      <c r="B14866">
        <v>1.54</v>
      </c>
      <c r="F14866" s="4">
        <v>37504</v>
      </c>
      <c r="G14866">
        <v>1.75</v>
      </c>
      <c r="H14866">
        <f t="shared" si="232"/>
        <v>2.16</v>
      </c>
      <c r="I14866" s="105">
        <f>AVERAGE(H$10:H14866)</f>
        <v>0.7483684458504416</v>
      </c>
      <c r="J14866" s="2"/>
    </row>
    <row r="14867" spans="1:10">
      <c r="A14867" s="4">
        <v>44375</v>
      </c>
      <c r="B14867">
        <v>1.49</v>
      </c>
      <c r="F14867" s="4">
        <v>37505</v>
      </c>
      <c r="G14867">
        <v>1.71</v>
      </c>
      <c r="H14867">
        <f t="shared" si="232"/>
        <v>2.34</v>
      </c>
      <c r="I14867" s="105">
        <f>AVERAGE(H$10:H14867)</f>
        <v>0.74847556871719012</v>
      </c>
      <c r="J14867" s="2"/>
    </row>
    <row r="14868" spans="1:10">
      <c r="A14868" s="4">
        <v>44376</v>
      </c>
      <c r="B14868">
        <v>1.49</v>
      </c>
      <c r="F14868" s="4">
        <v>37506</v>
      </c>
      <c r="G14868">
        <v>1.71</v>
      </c>
      <c r="H14868">
        <f t="shared" si="232"/>
        <v>2.34</v>
      </c>
      <c r="I14868" s="105">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5">
        <f>AVERAGE(H$10:H14869)</f>
        <v>0.7486897711978473</v>
      </c>
      <c r="J14869" s="2"/>
    </row>
    <row r="14870" spans="1:10">
      <c r="A14870" s="4">
        <v>44378</v>
      </c>
      <c r="B14870">
        <v>1.48</v>
      </c>
      <c r="F14870" s="4">
        <v>37508</v>
      </c>
      <c r="G14870">
        <v>1.76</v>
      </c>
      <c r="H14870">
        <f t="shared" si="232"/>
        <v>2.29</v>
      </c>
      <c r="I14870" s="105">
        <f>AVERAGE(H$10:H14870)</f>
        <v>0.74879348630644049</v>
      </c>
      <c r="J14870" s="2"/>
    </row>
    <row r="14871" spans="1:10">
      <c r="A14871" s="4">
        <v>44379</v>
      </c>
      <c r="B14871">
        <v>1.44</v>
      </c>
      <c r="F14871" s="4">
        <v>37509</v>
      </c>
      <c r="G14871">
        <v>1.74</v>
      </c>
      <c r="H14871">
        <f t="shared" si="232"/>
        <v>2.2599999999999998</v>
      </c>
      <c r="I14871" s="105">
        <f>AVERAGE(H$10:H14871)</f>
        <v>0.74889516888709551</v>
      </c>
      <c r="J14871" s="2"/>
    </row>
    <row r="14872" spans="1:10">
      <c r="A14872" s="4">
        <v>44383</v>
      </c>
      <c r="B14872">
        <v>1.37</v>
      </c>
      <c r="F14872" s="4">
        <v>37510</v>
      </c>
      <c r="G14872">
        <v>1.72</v>
      </c>
      <c r="H14872">
        <f t="shared" si="232"/>
        <v>2.3500000000000005</v>
      </c>
      <c r="I14872" s="105">
        <f>AVERAGE(H$10:H14872)</f>
        <v>0.74900289309022494</v>
      </c>
      <c r="J14872" s="2"/>
    </row>
    <row r="14873" spans="1:10">
      <c r="A14873" s="4">
        <v>44384</v>
      </c>
      <c r="B14873">
        <v>1.33</v>
      </c>
      <c r="F14873" s="4">
        <v>37511</v>
      </c>
      <c r="G14873">
        <v>1.74</v>
      </c>
      <c r="H14873">
        <f t="shared" si="232"/>
        <v>2.2400000000000002</v>
      </c>
      <c r="I14873" s="105">
        <f>AVERAGE(H$10:H14873)</f>
        <v>0.74910320236813865</v>
      </c>
      <c r="J14873" s="2"/>
    </row>
    <row r="14874" spans="1:10">
      <c r="A14874" s="4">
        <v>44385</v>
      </c>
      <c r="B14874">
        <v>1.3</v>
      </c>
      <c r="F14874" s="4">
        <v>37512</v>
      </c>
      <c r="G14874">
        <v>1.72</v>
      </c>
      <c r="H14874">
        <f t="shared" si="232"/>
        <v>2.2000000000000002</v>
      </c>
      <c r="I14874" s="105">
        <f>AVERAGE(H$10:H14874)</f>
        <v>0.7492008072653894</v>
      </c>
      <c r="J14874" s="2"/>
    </row>
    <row r="14875" spans="1:10">
      <c r="A14875" s="4">
        <v>44386</v>
      </c>
      <c r="B14875">
        <v>1.37</v>
      </c>
      <c r="F14875" s="4">
        <v>37513</v>
      </c>
      <c r="G14875">
        <v>1.72</v>
      </c>
      <c r="H14875">
        <f t="shared" si="232"/>
        <v>2.2000000000000002</v>
      </c>
      <c r="I14875" s="105">
        <f>AVERAGE(H$10:H14875)</f>
        <v>0.74929839903134765</v>
      </c>
      <c r="J14875" s="2"/>
    </row>
    <row r="14876" spans="1:10">
      <c r="A14876" s="4">
        <v>44389</v>
      </c>
      <c r="B14876">
        <v>1.38</v>
      </c>
      <c r="F14876" s="4">
        <v>37514</v>
      </c>
      <c r="G14876">
        <v>1.72</v>
      </c>
      <c r="H14876">
        <f t="shared" si="232"/>
        <v>2.2000000000000002</v>
      </c>
      <c r="I14876" s="105">
        <f>AVERAGE(H$10:H14876)</f>
        <v>0.74939597766866317</v>
      </c>
      <c r="J14876" s="2"/>
    </row>
    <row r="14877" spans="1:10">
      <c r="A14877" s="4">
        <v>44390</v>
      </c>
      <c r="B14877">
        <v>1.42</v>
      </c>
      <c r="F14877" s="4">
        <v>37515</v>
      </c>
      <c r="G14877">
        <v>1.83</v>
      </c>
      <c r="H14877">
        <f t="shared" si="232"/>
        <v>2.0699999999999998</v>
      </c>
      <c r="I14877" s="105">
        <f>AVERAGE(H$10:H14877)</f>
        <v>0.74948479956954628</v>
      </c>
      <c r="J14877" s="2"/>
    </row>
    <row r="14878" spans="1:10">
      <c r="A14878" s="4">
        <v>44391</v>
      </c>
      <c r="B14878">
        <v>1.37</v>
      </c>
      <c r="F14878" s="4">
        <v>37516</v>
      </c>
      <c r="G14878">
        <v>1.72</v>
      </c>
      <c r="H14878">
        <f t="shared" si="232"/>
        <v>2.1500000000000004</v>
      </c>
      <c r="I14878" s="105">
        <f>AVERAGE(H$10:H14878)</f>
        <v>0.74957898984464422</v>
      </c>
      <c r="J14878" s="2"/>
    </row>
    <row r="14879" spans="1:10">
      <c r="A14879" s="4">
        <v>44392</v>
      </c>
      <c r="B14879">
        <v>1.31</v>
      </c>
      <c r="F14879" s="4">
        <v>37517</v>
      </c>
      <c r="G14879">
        <v>1.68</v>
      </c>
      <c r="H14879">
        <f t="shared" si="232"/>
        <v>2.1799999999999997</v>
      </c>
      <c r="I14879" s="105">
        <f>AVERAGE(H$10:H14879)</f>
        <v>0.74967518493611396</v>
      </c>
      <c r="J14879" s="2"/>
    </row>
    <row r="14880" spans="1:10">
      <c r="A14880" s="4">
        <v>44393</v>
      </c>
      <c r="B14880">
        <v>1.31</v>
      </c>
      <c r="F14880" s="4">
        <v>37518</v>
      </c>
      <c r="G14880">
        <v>1.69</v>
      </c>
      <c r="H14880">
        <f t="shared" si="232"/>
        <v>2.1</v>
      </c>
      <c r="I14880" s="105">
        <f>AVERAGE(H$10:H14880)</f>
        <v>0.74976598749243595</v>
      </c>
      <c r="J14880" s="2"/>
    </row>
    <row r="14881" spans="1:10">
      <c r="A14881" s="4">
        <v>44396</v>
      </c>
      <c r="B14881">
        <v>1.19</v>
      </c>
      <c r="F14881" s="4">
        <v>37519</v>
      </c>
      <c r="G14881">
        <v>1.7</v>
      </c>
      <c r="H14881">
        <f t="shared" si="232"/>
        <v>2.09</v>
      </c>
      <c r="I14881" s="105">
        <f>AVERAGE(H$10:H14881)</f>
        <v>0.7498561054330295</v>
      </c>
      <c r="J14881" s="2"/>
    </row>
    <row r="14882" spans="1:10">
      <c r="A14882" s="4">
        <v>44397</v>
      </c>
      <c r="B14882">
        <v>1.23</v>
      </c>
      <c r="F14882" s="4">
        <v>37520</v>
      </c>
      <c r="G14882">
        <v>1.7</v>
      </c>
      <c r="H14882">
        <f t="shared" si="232"/>
        <v>2.09</v>
      </c>
      <c r="I14882" s="105">
        <f>AVERAGE(H$10:H14882)</f>
        <v>0.74994621125529581</v>
      </c>
      <c r="J14882" s="2"/>
    </row>
    <row r="14883" spans="1:10">
      <c r="A14883" s="4">
        <v>44398</v>
      </c>
      <c r="B14883">
        <v>1.3</v>
      </c>
      <c r="F14883" s="4">
        <v>37521</v>
      </c>
      <c r="G14883">
        <v>1.7</v>
      </c>
      <c r="H14883">
        <f t="shared" si="232"/>
        <v>2.09</v>
      </c>
      <c r="I14883" s="105">
        <f>AVERAGE(H$10:H14883)</f>
        <v>0.75003630496167917</v>
      </c>
      <c r="J14883" s="2"/>
    </row>
    <row r="14884" spans="1:10">
      <c r="A14884" s="4">
        <v>44399</v>
      </c>
      <c r="B14884">
        <v>1.27</v>
      </c>
      <c r="F14884" s="4">
        <v>37522</v>
      </c>
      <c r="G14884">
        <v>1.74</v>
      </c>
      <c r="H14884">
        <f t="shared" si="232"/>
        <v>1.9600000000000002</v>
      </c>
      <c r="I14884" s="105">
        <f>AVERAGE(H$10:H14884)</f>
        <v>0.75011764705882455</v>
      </c>
      <c r="J14884" s="2"/>
    </row>
    <row r="14885" spans="1:10">
      <c r="A14885" s="4">
        <v>44400</v>
      </c>
      <c r="B14885">
        <v>1.3</v>
      </c>
      <c r="F14885" s="4">
        <v>37523</v>
      </c>
      <c r="G14885">
        <v>1.75</v>
      </c>
      <c r="H14885">
        <f t="shared" si="232"/>
        <v>1.94</v>
      </c>
      <c r="I14885" s="105">
        <f>AVERAGE(H$10:H14885)</f>
        <v>0.75019763377252047</v>
      </c>
      <c r="J14885" s="2"/>
    </row>
    <row r="14886" spans="1:10">
      <c r="A14886" s="4">
        <v>44403</v>
      </c>
      <c r="B14886">
        <v>1.29</v>
      </c>
      <c r="F14886" s="4">
        <v>37524</v>
      </c>
      <c r="G14886">
        <v>1.79</v>
      </c>
      <c r="H14886">
        <f t="shared" si="232"/>
        <v>1.98</v>
      </c>
      <c r="I14886" s="105">
        <f>AVERAGE(H$10:H14886)</f>
        <v>0.75028029844726862</v>
      </c>
      <c r="J14886" s="2"/>
    </row>
    <row r="14887" spans="1:10">
      <c r="A14887" s="4">
        <v>44404</v>
      </c>
      <c r="B14887">
        <v>1.25</v>
      </c>
      <c r="F14887" s="4">
        <v>37525</v>
      </c>
      <c r="G14887">
        <v>1.8</v>
      </c>
      <c r="H14887">
        <f t="shared" si="232"/>
        <v>1.99</v>
      </c>
      <c r="I14887" s="105">
        <f>AVERAGE(H$10:H14887)</f>
        <v>0.75036362414303093</v>
      </c>
      <c r="J14887" s="2"/>
    </row>
    <row r="14888" spans="1:10">
      <c r="A14888" s="4">
        <v>44405</v>
      </c>
      <c r="B14888">
        <v>1.26</v>
      </c>
      <c r="F14888" s="4">
        <v>37526</v>
      </c>
      <c r="G14888">
        <v>1.78</v>
      </c>
      <c r="H14888">
        <f t="shared" si="232"/>
        <v>1.91</v>
      </c>
      <c r="I14888" s="105">
        <f>AVERAGE(H$10:H14888)</f>
        <v>0.75044156193292655</v>
      </c>
      <c r="J14888" s="2"/>
    </row>
    <row r="14889" spans="1:10">
      <c r="A14889" s="4">
        <v>44406</v>
      </c>
      <c r="B14889">
        <v>1.28</v>
      </c>
      <c r="F14889" s="4">
        <v>37527</v>
      </c>
      <c r="G14889">
        <v>1.78</v>
      </c>
      <c r="H14889">
        <f t="shared" si="232"/>
        <v>1.91</v>
      </c>
      <c r="I14889" s="105">
        <f>AVERAGE(H$10:H14889)</f>
        <v>0.75051948924731282</v>
      </c>
      <c r="J14889" s="2"/>
    </row>
    <row r="14890" spans="1:10">
      <c r="A14890" s="4">
        <v>44407</v>
      </c>
      <c r="B14890">
        <v>1.24</v>
      </c>
      <c r="F14890" s="4">
        <v>37528</v>
      </c>
      <c r="G14890">
        <v>1.78</v>
      </c>
      <c r="H14890">
        <f t="shared" si="232"/>
        <v>1.91</v>
      </c>
      <c r="I14890" s="105">
        <f>AVERAGE(H$10:H14890)</f>
        <v>0.7505974060883015</v>
      </c>
      <c r="J14890" s="2"/>
    </row>
    <row r="14891" spans="1:10">
      <c r="A14891" s="4">
        <v>44410</v>
      </c>
      <c r="B14891">
        <v>1.2</v>
      </c>
      <c r="F14891" s="4">
        <v>37529</v>
      </c>
      <c r="G14891">
        <v>1.85</v>
      </c>
      <c r="H14891">
        <f t="shared" si="232"/>
        <v>1.7799999999999998</v>
      </c>
      <c r="I14891" s="105">
        <f>AVERAGE(H$10:H14891)</f>
        <v>0.75066657707297502</v>
      </c>
      <c r="J14891" s="2"/>
    </row>
    <row r="14892" spans="1:10">
      <c r="A14892" s="4">
        <v>44411</v>
      </c>
      <c r="B14892">
        <v>1.19</v>
      </c>
      <c r="F14892" s="4">
        <v>37530</v>
      </c>
      <c r="G14892">
        <v>1.85</v>
      </c>
      <c r="H14892">
        <f t="shared" si="232"/>
        <v>1.87</v>
      </c>
      <c r="I14892" s="105">
        <f>AVERAGE(H$10:H14892)</f>
        <v>0.75074178593025709</v>
      </c>
      <c r="J14892" s="2"/>
    </row>
    <row r="14893" spans="1:10">
      <c r="A14893" s="4">
        <v>44412</v>
      </c>
      <c r="B14893">
        <v>1.19</v>
      </c>
      <c r="F14893" s="4">
        <v>37531</v>
      </c>
      <c r="G14893">
        <v>1.75</v>
      </c>
      <c r="H14893">
        <f t="shared" si="232"/>
        <v>1.96</v>
      </c>
      <c r="I14893" s="105">
        <f>AVERAGE(H$10:H14893)</f>
        <v>0.75082303144316143</v>
      </c>
      <c r="J14893" s="2"/>
    </row>
    <row r="14894" spans="1:10">
      <c r="A14894" s="4">
        <v>44413</v>
      </c>
      <c r="B14894">
        <v>1.23</v>
      </c>
      <c r="F14894" s="4">
        <v>37532</v>
      </c>
      <c r="G14894">
        <v>1.76</v>
      </c>
      <c r="H14894">
        <f t="shared" si="232"/>
        <v>1.9400000000000002</v>
      </c>
      <c r="I14894" s="105">
        <f>AVERAGE(H$10:H14894)</f>
        <v>0.75090292240510681</v>
      </c>
      <c r="J14894" s="2"/>
    </row>
    <row r="14895" spans="1:10">
      <c r="A14895" s="4">
        <v>44414</v>
      </c>
      <c r="B14895">
        <v>1.31</v>
      </c>
      <c r="F14895" s="4">
        <v>37533</v>
      </c>
      <c r="G14895">
        <v>1.72</v>
      </c>
      <c r="H14895">
        <f t="shared" si="232"/>
        <v>1.97</v>
      </c>
      <c r="I14895" s="105">
        <f>AVERAGE(H$10:H14895)</f>
        <v>0.75098481794975236</v>
      </c>
      <c r="J14895" s="2"/>
    </row>
    <row r="14896" spans="1:10">
      <c r="A14896" s="4">
        <v>44417</v>
      </c>
      <c r="B14896">
        <v>1.33</v>
      </c>
      <c r="F14896" s="4">
        <v>37534</v>
      </c>
      <c r="G14896">
        <v>1.72</v>
      </c>
      <c r="H14896">
        <f t="shared" si="232"/>
        <v>1.97</v>
      </c>
      <c r="I14896" s="105">
        <f>AVERAGE(H$10:H14896)</f>
        <v>0.75106670249210816</v>
      </c>
      <c r="J14896" s="2"/>
    </row>
    <row r="14897" spans="1:10">
      <c r="A14897" s="4">
        <v>44418</v>
      </c>
      <c r="B14897">
        <v>1.36</v>
      </c>
      <c r="F14897" s="4">
        <v>37535</v>
      </c>
      <c r="G14897">
        <v>1.72</v>
      </c>
      <c r="H14897">
        <f t="shared" si="232"/>
        <v>1.97</v>
      </c>
      <c r="I14897" s="105">
        <f>AVERAGE(H$10:H14897)</f>
        <v>0.751148576034391</v>
      </c>
      <c r="J14897" s="2"/>
    </row>
    <row r="14898" spans="1:10">
      <c r="A14898" s="4">
        <v>44419</v>
      </c>
      <c r="B14898">
        <v>1.35</v>
      </c>
      <c r="F14898" s="4">
        <v>37536</v>
      </c>
      <c r="G14898">
        <v>1.74</v>
      </c>
      <c r="H14898">
        <f t="shared" si="232"/>
        <v>1.9000000000000001</v>
      </c>
      <c r="I14898" s="105">
        <f>AVERAGE(H$10:H14898)</f>
        <v>0.75122573712136564</v>
      </c>
      <c r="J14898" s="2"/>
    </row>
    <row r="14899" spans="1:10">
      <c r="A14899" s="4">
        <v>44420</v>
      </c>
      <c r="B14899">
        <v>1.36</v>
      </c>
      <c r="F14899" s="4">
        <v>37537</v>
      </c>
      <c r="G14899">
        <v>1.72</v>
      </c>
      <c r="H14899">
        <f t="shared" si="232"/>
        <v>1.93</v>
      </c>
      <c r="I14899" s="105">
        <f>AVERAGE(H$10:H14899)</f>
        <v>0.75130490261920835</v>
      </c>
      <c r="J14899" s="2"/>
    </row>
    <row r="14900" spans="1:10">
      <c r="A14900" s="4">
        <v>44421</v>
      </c>
      <c r="B14900">
        <v>1.29</v>
      </c>
      <c r="F14900" s="4">
        <v>37538</v>
      </c>
      <c r="G14900">
        <v>1.73</v>
      </c>
      <c r="H14900">
        <f t="shared" si="232"/>
        <v>1.88</v>
      </c>
      <c r="I14900" s="105">
        <f>AVERAGE(H$10:H14900)</f>
        <v>0.75138069975152855</v>
      </c>
      <c r="J14900" s="2"/>
    </row>
    <row r="14901" spans="1:10">
      <c r="A14901" s="4">
        <v>44424</v>
      </c>
      <c r="B14901">
        <v>1.26</v>
      </c>
      <c r="F14901" s="4">
        <v>37539</v>
      </c>
      <c r="G14901">
        <v>1.75</v>
      </c>
      <c r="H14901">
        <f t="shared" si="232"/>
        <v>1.9300000000000002</v>
      </c>
      <c r="I14901" s="105">
        <f>AVERAGE(H$10:H14901)</f>
        <v>0.75145984421165812</v>
      </c>
      <c r="J14901" s="2"/>
    </row>
    <row r="14902" spans="1:10">
      <c r="A14902" s="4">
        <v>44425</v>
      </c>
      <c r="B14902">
        <v>1.26</v>
      </c>
      <c r="F14902" s="4">
        <v>37540</v>
      </c>
      <c r="G14902">
        <v>1.73</v>
      </c>
      <c r="H14902">
        <f t="shared" si="232"/>
        <v>2.1</v>
      </c>
      <c r="I14902" s="105">
        <f>AVERAGE(H$10:H14902)</f>
        <v>0.75155039280198832</v>
      </c>
      <c r="J14902" s="2"/>
    </row>
    <row r="14903" spans="1:10">
      <c r="A14903" s="4">
        <v>44426</v>
      </c>
      <c r="B14903">
        <v>1.27</v>
      </c>
      <c r="F14903" s="4">
        <v>37541</v>
      </c>
      <c r="G14903">
        <v>1.73</v>
      </c>
      <c r="H14903">
        <f t="shared" si="232"/>
        <v>2.1</v>
      </c>
      <c r="I14903" s="105">
        <f>AVERAGE(H$10:H14903)</f>
        <v>0.75164092923324921</v>
      </c>
      <c r="J14903" s="2"/>
    </row>
    <row r="14904" spans="1:10">
      <c r="A14904" s="4">
        <v>44427</v>
      </c>
      <c r="B14904">
        <v>1.24</v>
      </c>
      <c r="F14904" s="4">
        <v>37542</v>
      </c>
      <c r="G14904">
        <v>1.73</v>
      </c>
      <c r="H14904">
        <f t="shared" si="232"/>
        <v>2.1</v>
      </c>
      <c r="I14904" s="105">
        <f>AVERAGE(H$10:H14904)</f>
        <v>0.7517314535078895</v>
      </c>
      <c r="J14904" s="2"/>
    </row>
    <row r="14905" spans="1:10">
      <c r="A14905" s="4">
        <v>44428</v>
      </c>
      <c r="B14905">
        <v>1.26</v>
      </c>
      <c r="F14905" s="4">
        <v>37543</v>
      </c>
      <c r="G14905">
        <v>1.73</v>
      </c>
      <c r="H14905">
        <f t="shared" si="232"/>
        <v>2.1</v>
      </c>
      <c r="I14905" s="105">
        <f>AVERAGE(H$10:H14905)</f>
        <v>0.75182196562835757</v>
      </c>
      <c r="J14905" s="2"/>
    </row>
    <row r="14906" spans="1:10">
      <c r="A14906" s="4">
        <v>44431</v>
      </c>
      <c r="B14906">
        <v>1.25</v>
      </c>
      <c r="F14906" s="4">
        <v>37544</v>
      </c>
      <c r="G14906">
        <v>1.88</v>
      </c>
      <c r="H14906">
        <f t="shared" si="232"/>
        <v>2.1900000000000004</v>
      </c>
      <c r="I14906" s="105">
        <f>AVERAGE(H$10:H14906)</f>
        <v>0.75191850708196384</v>
      </c>
      <c r="J14906" s="2"/>
    </row>
    <row r="14907" spans="1:10">
      <c r="A14907" s="4">
        <v>44432</v>
      </c>
      <c r="B14907">
        <v>1.29</v>
      </c>
      <c r="F14907" s="4">
        <v>37545</v>
      </c>
      <c r="G14907">
        <v>1.73</v>
      </c>
      <c r="H14907">
        <f t="shared" si="232"/>
        <v>2.3299999999999996</v>
      </c>
      <c r="I14907" s="105">
        <f>AVERAGE(H$10:H14907)</f>
        <v>0.75202443280977405</v>
      </c>
      <c r="J14907" s="2"/>
    </row>
    <row r="14908" spans="1:10">
      <c r="A14908" s="4">
        <v>44433</v>
      </c>
      <c r="B14908">
        <v>1.35</v>
      </c>
      <c r="F14908" s="4">
        <v>37546</v>
      </c>
      <c r="G14908">
        <v>1.74</v>
      </c>
      <c r="H14908">
        <f t="shared" si="232"/>
        <v>2.42</v>
      </c>
      <c r="I14908" s="105">
        <f>AVERAGE(H$10:H14908)</f>
        <v>0.7521363849922823</v>
      </c>
      <c r="J14908" s="2"/>
    </row>
    <row r="14909" spans="1:10">
      <c r="A14909" s="4">
        <v>44434</v>
      </c>
      <c r="B14909">
        <v>1.34</v>
      </c>
      <c r="F14909" s="4">
        <v>37547</v>
      </c>
      <c r="G14909">
        <v>1.71</v>
      </c>
      <c r="H14909">
        <f t="shared" si="232"/>
        <v>2.4299999999999997</v>
      </c>
      <c r="I14909" s="105">
        <f>AVERAGE(H$10:H14909)</f>
        <v>0.75224899328859163</v>
      </c>
      <c r="J14909" s="2"/>
    </row>
    <row r="14910" spans="1:10">
      <c r="A14910" s="4">
        <v>44435</v>
      </c>
      <c r="B14910">
        <v>1.31</v>
      </c>
      <c r="F14910" s="4">
        <v>37548</v>
      </c>
      <c r="G14910">
        <v>1.71</v>
      </c>
      <c r="H14910">
        <f t="shared" si="232"/>
        <v>2.4299999999999997</v>
      </c>
      <c r="I14910" s="105">
        <f>AVERAGE(H$10:H14910)</f>
        <v>0.75236158647070772</v>
      </c>
      <c r="J14910" s="2"/>
    </row>
    <row r="14911" spans="1:10">
      <c r="A14911" s="4">
        <v>44438</v>
      </c>
      <c r="B14911">
        <v>1.29</v>
      </c>
      <c r="F14911" s="4">
        <v>37549</v>
      </c>
      <c r="G14911">
        <v>1.71</v>
      </c>
      <c r="H14911">
        <f t="shared" si="232"/>
        <v>2.4299999999999997</v>
      </c>
      <c r="I14911" s="105">
        <f>AVERAGE(H$10:H14911)</f>
        <v>0.75247416454167326</v>
      </c>
      <c r="J14911" s="2"/>
    </row>
    <row r="14912" spans="1:10">
      <c r="A14912" s="4">
        <v>44439</v>
      </c>
      <c r="B14912">
        <v>1.3</v>
      </c>
      <c r="F14912" s="4">
        <v>37550</v>
      </c>
      <c r="G14912">
        <v>1.73</v>
      </c>
      <c r="H14912">
        <f t="shared" si="232"/>
        <v>2.5100000000000002</v>
      </c>
      <c r="I14912" s="105">
        <f>AVERAGE(H$10:H14912)</f>
        <v>0.7525920955512323</v>
      </c>
      <c r="J14912" s="2"/>
    </row>
    <row r="14913" spans="1:10">
      <c r="A14913" s="4">
        <v>44440</v>
      </c>
      <c r="B14913">
        <v>1.31</v>
      </c>
      <c r="F14913" s="4">
        <v>37551</v>
      </c>
      <c r="G14913">
        <v>1.71</v>
      </c>
      <c r="H14913">
        <f t="shared" si="232"/>
        <v>2.5599999999999996</v>
      </c>
      <c r="I14913" s="105">
        <f>AVERAGE(H$10:H14913)</f>
        <v>0.75271336553945356</v>
      </c>
      <c r="J14913" s="2"/>
    </row>
    <row r="14914" spans="1:10">
      <c r="A14914" s="4">
        <v>44441</v>
      </c>
      <c r="B14914">
        <v>1.29</v>
      </c>
      <c r="F14914" s="4">
        <v>37552</v>
      </c>
      <c r="G14914">
        <v>1.76</v>
      </c>
      <c r="H14914">
        <f t="shared" si="232"/>
        <v>2.5</v>
      </c>
      <c r="I14914" s="105">
        <f>AVERAGE(H$10:H14914)</f>
        <v>0.75283059376048411</v>
      </c>
      <c r="J14914" s="2"/>
    </row>
    <row r="14915" spans="1:10">
      <c r="A14915" s="4">
        <v>44442</v>
      </c>
      <c r="B14915">
        <v>1.33</v>
      </c>
      <c r="F14915" s="4">
        <v>37553</v>
      </c>
      <c r="G14915">
        <v>1.8</v>
      </c>
      <c r="H14915">
        <f t="shared" si="232"/>
        <v>2.3600000000000003</v>
      </c>
      <c r="I14915" s="105">
        <f>AVERAGE(H$10:H14915)</f>
        <v>0.75293841406145279</v>
      </c>
      <c r="J14915" s="2"/>
    </row>
    <row r="14916" spans="1:10">
      <c r="A14916" s="4">
        <v>44446</v>
      </c>
      <c r="B14916">
        <v>1.38</v>
      </c>
      <c r="F14916" s="4">
        <v>37554</v>
      </c>
      <c r="G14916">
        <v>1.82</v>
      </c>
      <c r="H14916">
        <f t="shared" si="232"/>
        <v>2.2999999999999998</v>
      </c>
      <c r="I14916" s="105">
        <f>AVERAGE(H$10:H14916)</f>
        <v>0.75304219494197455</v>
      </c>
      <c r="J14916" s="2"/>
    </row>
    <row r="14917" spans="1:10">
      <c r="A14917" s="4">
        <v>44447</v>
      </c>
      <c r="B14917">
        <v>1.35</v>
      </c>
      <c r="F14917" s="4">
        <v>37555</v>
      </c>
      <c r="G14917">
        <v>1.82</v>
      </c>
      <c r="H14917">
        <f t="shared" si="232"/>
        <v>2.2999999999999998</v>
      </c>
      <c r="I14917" s="105">
        <f>AVERAGE(H$10:H14917)</f>
        <v>0.75314596189965211</v>
      </c>
      <c r="J14917" s="2"/>
    </row>
    <row r="14918" spans="1:10">
      <c r="A14918" s="4">
        <v>44448</v>
      </c>
      <c r="B14918">
        <v>1.3</v>
      </c>
      <c r="F14918" s="4">
        <v>37556</v>
      </c>
      <c r="G14918">
        <v>1.82</v>
      </c>
      <c r="H14918">
        <f t="shared" si="232"/>
        <v>2.2999999999999998</v>
      </c>
      <c r="I14918" s="105">
        <f>AVERAGE(H$10:H14918)</f>
        <v>0.7532497149372871</v>
      </c>
      <c r="J14918" s="2"/>
    </row>
    <row r="14919" spans="1:10">
      <c r="A14919" s="4">
        <v>44449</v>
      </c>
      <c r="B14919">
        <v>1.35</v>
      </c>
      <c r="F14919" s="4">
        <v>37557</v>
      </c>
      <c r="G14919">
        <v>1.79</v>
      </c>
      <c r="H14919">
        <f t="shared" si="232"/>
        <v>2.3099999999999996</v>
      </c>
      <c r="I14919" s="105">
        <f>AVERAGE(H$10:H14919)</f>
        <v>0.75335412474849184</v>
      </c>
      <c r="J14919" s="2"/>
    </row>
    <row r="14920" spans="1:10">
      <c r="A14920" s="4">
        <v>44452</v>
      </c>
      <c r="B14920">
        <v>1.33</v>
      </c>
      <c r="F14920" s="4">
        <v>37558</v>
      </c>
      <c r="G14920">
        <v>1.75</v>
      </c>
      <c r="H14920">
        <f t="shared" si="232"/>
        <v>2.2200000000000002</v>
      </c>
      <c r="I14920" s="105">
        <f>AVERAGE(H$10:H14920)</f>
        <v>0.75345248474280813</v>
      </c>
      <c r="J14920" s="2"/>
    </row>
    <row r="14921" spans="1:10">
      <c r="A14921" s="4">
        <v>44453</v>
      </c>
      <c r="B14921">
        <v>1.28</v>
      </c>
      <c r="F14921" s="4">
        <v>37559</v>
      </c>
      <c r="G14921">
        <v>1.72</v>
      </c>
      <c r="H14921">
        <f t="shared" si="232"/>
        <v>2.2700000000000005</v>
      </c>
      <c r="I14921" s="105">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5">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5">
        <f>AVERAGE(H$10:H14923)</f>
        <v>0.75374681507308661</v>
      </c>
      <c r="J14923" s="2"/>
    </row>
    <row r="14924" spans="1:10">
      <c r="F14924" s="4">
        <v>37562</v>
      </c>
      <c r="G14924">
        <v>1.74</v>
      </c>
      <c r="H14924">
        <f t="shared" si="233"/>
        <v>2.2699999999999996</v>
      </c>
      <c r="I14924" s="105">
        <f>AVERAGE(H$10:H14924)</f>
        <v>0.75384847468991045</v>
      </c>
      <c r="J14924" s="2"/>
    </row>
    <row r="14925" spans="1:10">
      <c r="F14925" s="4">
        <v>37563</v>
      </c>
      <c r="G14925">
        <v>1.74</v>
      </c>
      <c r="H14925">
        <f t="shared" si="233"/>
        <v>2.2699999999999996</v>
      </c>
      <c r="I14925" s="105">
        <f>AVERAGE(H$10:H14925)</f>
        <v>0.75395012067578537</v>
      </c>
      <c r="J14925" s="2"/>
    </row>
    <row r="14926" spans="1:10">
      <c r="F14926" s="4">
        <v>37564</v>
      </c>
      <c r="G14926">
        <v>1.71</v>
      </c>
      <c r="H14926">
        <f t="shared" si="233"/>
        <v>2.3600000000000003</v>
      </c>
      <c r="I14926" s="105">
        <f>AVERAGE(H$10:H14926)</f>
        <v>0.75405778641818166</v>
      </c>
      <c r="J14926" s="2"/>
    </row>
    <row r="14927" spans="1:10">
      <c r="F14927" s="4">
        <v>37565</v>
      </c>
      <c r="G14927">
        <v>1.64</v>
      </c>
      <c r="H14927">
        <f t="shared" si="233"/>
        <v>2.46</v>
      </c>
      <c r="I14927" s="105">
        <f>AVERAGE(H$10:H14927)</f>
        <v>0.7541721410376736</v>
      </c>
      <c r="J14927" s="2"/>
    </row>
    <row r="14928" spans="1: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82</v>
      </c>
      <c r="L15714" s="23"/>
    </row>
    <row r="15715" spans="6:12">
      <c r="F15715" s="4">
        <v>38353</v>
      </c>
      <c r="G15715">
        <v>1.97</v>
      </c>
      <c r="H15715">
        <f t="shared" si="245"/>
        <v>2.2700000000000005</v>
      </c>
      <c r="I15715" s="105">
        <f>AVERAGE(H$10:H15715)</f>
        <v>0.86155800331083665</v>
      </c>
      <c r="J15715" s="91" t="s">
        <v>160</v>
      </c>
    </row>
    <row r="15716" spans="6:12">
      <c r="F15716" s="4">
        <v>38354</v>
      </c>
      <c r="G15716">
        <v>1.97</v>
      </c>
      <c r="H15716">
        <f t="shared" si="245"/>
        <v>2.2700000000000005</v>
      </c>
      <c r="I15716" s="105">
        <f>AVERAGE(H$10:H15716)</f>
        <v>0.86164767301203293</v>
      </c>
      <c r="J15716" s="91" t="s">
        <v>160</v>
      </c>
    </row>
    <row r="15717" spans="6:12">
      <c r="F15717" s="4">
        <v>38355</v>
      </c>
      <c r="G15717">
        <v>2.31</v>
      </c>
      <c r="H15717">
        <f t="shared" si="245"/>
        <v>1.9200000000000004</v>
      </c>
      <c r="I15717" s="105">
        <f>AVERAGE(H$10:H15717)</f>
        <v>0.86171504965622625</v>
      </c>
      <c r="J15717" s="91" t="s">
        <v>160</v>
      </c>
    </row>
    <row r="15718" spans="6:12">
      <c r="F15718" s="4">
        <v>38356</v>
      </c>
      <c r="G15718">
        <v>2.25</v>
      </c>
      <c r="H15718">
        <f t="shared" si="245"/>
        <v>2.04</v>
      </c>
      <c r="I15718" s="105">
        <f>AVERAGE(H$10:H15718)</f>
        <v>0.86179005665542063</v>
      </c>
      <c r="J15718" s="91" t="s">
        <v>160</v>
      </c>
    </row>
    <row r="15719" spans="6:12">
      <c r="F15719" s="4">
        <v>38357</v>
      </c>
      <c r="G15719">
        <v>2.25</v>
      </c>
      <c r="H15719">
        <f t="shared" si="245"/>
        <v>2.04</v>
      </c>
      <c r="I15719" s="105">
        <f>AVERAGE(H$10:H15719)</f>
        <v>0.86186505410566538</v>
      </c>
      <c r="J15719" s="91" t="s">
        <v>160</v>
      </c>
    </row>
    <row r="15720" spans="6:12">
      <c r="F15720" s="4">
        <v>38358</v>
      </c>
      <c r="G15720">
        <v>2.25</v>
      </c>
      <c r="H15720">
        <f t="shared" si="245"/>
        <v>2.04</v>
      </c>
      <c r="I15720" s="105">
        <f>AVERAGE(H$10:H15720)</f>
        <v>0.86194004200878394</v>
      </c>
      <c r="J15720" s="91" t="s">
        <v>160</v>
      </c>
    </row>
    <row r="15721" spans="6:12">
      <c r="F15721" s="4">
        <v>38359</v>
      </c>
      <c r="G15721">
        <v>2.2400000000000002</v>
      </c>
      <c r="H15721">
        <f t="shared" si="245"/>
        <v>2.0499999999999998</v>
      </c>
      <c r="I15721" s="105">
        <f>AVERAGE(H$10:H15721)</f>
        <v>0.86201565682281078</v>
      </c>
      <c r="J15721" s="91" t="s">
        <v>160</v>
      </c>
    </row>
    <row r="15722" spans="6:12">
      <c r="F15722" s="4">
        <v>38360</v>
      </c>
      <c r="G15722">
        <v>2.2400000000000002</v>
      </c>
      <c r="H15722">
        <f t="shared" si="245"/>
        <v>2.0499999999999998</v>
      </c>
      <c r="I15722" s="105">
        <f>AVERAGE(H$10:H15722)</f>
        <v>0.86209126201234665</v>
      </c>
      <c r="J15722" s="91" t="s">
        <v>160</v>
      </c>
    </row>
    <row r="15723" spans="6:12">
      <c r="F15723" s="4">
        <v>38361</v>
      </c>
      <c r="G15723">
        <v>2.2400000000000002</v>
      </c>
      <c r="H15723">
        <f t="shared" si="245"/>
        <v>2.0499999999999998</v>
      </c>
      <c r="I15723" s="105">
        <f>AVERAGE(H$10:H15723)</f>
        <v>0.86216685757922884</v>
      </c>
      <c r="J15723" s="91" t="s">
        <v>160</v>
      </c>
    </row>
    <row r="15724" spans="6:12">
      <c r="F15724" s="4">
        <v>38362</v>
      </c>
      <c r="G15724">
        <v>2.2599999999999998</v>
      </c>
      <c r="H15724">
        <f t="shared" si="245"/>
        <v>2.0300000000000002</v>
      </c>
      <c r="I15724" s="105">
        <f>AVERAGE(H$10:H15724)</f>
        <v>0.86224117085587038</v>
      </c>
      <c r="J15724" s="91" t="s">
        <v>160</v>
      </c>
    </row>
    <row r="15725" spans="6:12">
      <c r="F15725" s="4">
        <v>38363</v>
      </c>
      <c r="G15725">
        <v>2.2400000000000002</v>
      </c>
      <c r="H15725">
        <f t="shared" si="245"/>
        <v>2.0199999999999996</v>
      </c>
      <c r="I15725" s="105">
        <f>AVERAGE(H$10:H15725)</f>
        <v>0.86231483838126766</v>
      </c>
      <c r="J15725" s="91" t="s">
        <v>160</v>
      </c>
    </row>
    <row r="15726" spans="6:12">
      <c r="F15726" s="4">
        <v>38364</v>
      </c>
      <c r="G15726">
        <v>2.25</v>
      </c>
      <c r="H15726">
        <f t="shared" si="245"/>
        <v>2</v>
      </c>
      <c r="I15726" s="105">
        <f>AVERAGE(H$10:H15726)</f>
        <v>0.86238722402494139</v>
      </c>
      <c r="J15726" s="91" t="s">
        <v>160</v>
      </c>
    </row>
    <row r="15727" spans="6:12">
      <c r="F15727" s="4">
        <v>38365</v>
      </c>
      <c r="G15727">
        <v>2.29</v>
      </c>
      <c r="H15727">
        <f t="shared" si="245"/>
        <v>1.9100000000000001</v>
      </c>
      <c r="I15727" s="105">
        <f>AVERAGE(H$10:H15727)</f>
        <v>0.86245387453874556</v>
      </c>
      <c r="J15727" s="91" t="s">
        <v>160</v>
      </c>
    </row>
    <row r="15728" spans="6:12">
      <c r="F15728" s="4">
        <v>38366</v>
      </c>
      <c r="G15728">
        <v>2.29</v>
      </c>
      <c r="H15728">
        <f t="shared" si="245"/>
        <v>1.9400000000000004</v>
      </c>
      <c r="I15728" s="105">
        <f>AVERAGE(H$10:H15728)</f>
        <v>0.8625224250906548</v>
      </c>
      <c r="J15728" s="91" t="s">
        <v>160</v>
      </c>
    </row>
    <row r="15729" spans="6:10">
      <c r="F15729" s="4">
        <v>38367</v>
      </c>
      <c r="G15729">
        <v>2.29</v>
      </c>
      <c r="H15729">
        <f t="shared" si="245"/>
        <v>1.9400000000000004</v>
      </c>
      <c r="I15729" s="105">
        <f>AVERAGE(H$10:H15729)</f>
        <v>0.86259096692111981</v>
      </c>
      <c r="J15729" s="91" t="s">
        <v>160</v>
      </c>
    </row>
    <row r="15730" spans="6:10">
      <c r="F15730" s="4">
        <v>38368</v>
      </c>
      <c r="G15730">
        <v>2.29</v>
      </c>
      <c r="H15730">
        <f t="shared" si="245"/>
        <v>1.9400000000000004</v>
      </c>
      <c r="I15730" s="105">
        <f>AVERAGE(H$10:H15730)</f>
        <v>0.86265950003180492</v>
      </c>
      <c r="J15730" s="91" t="s">
        <v>160</v>
      </c>
    </row>
    <row r="15731" spans="6:10">
      <c r="F15731" s="4">
        <v>38369</v>
      </c>
      <c r="G15731">
        <v>2.29</v>
      </c>
      <c r="H15731">
        <f t="shared" si="245"/>
        <v>1.9400000000000004</v>
      </c>
      <c r="I15731" s="105">
        <f>AVERAGE(H$10:H15731)</f>
        <v>0.8627280244243738</v>
      </c>
      <c r="J15731" s="91" t="s">
        <v>160</v>
      </c>
    </row>
    <row r="15732" spans="6:10">
      <c r="F15732" s="4">
        <v>38370</v>
      </c>
      <c r="G15732">
        <v>2.31</v>
      </c>
      <c r="H15732">
        <f t="shared" si="245"/>
        <v>1.9</v>
      </c>
      <c r="I15732" s="105">
        <f>AVERAGE(H$10:H15732)</f>
        <v>0.86279399605673246</v>
      </c>
      <c r="J15732" s="91" t="s">
        <v>160</v>
      </c>
    </row>
    <row r="15733" spans="6:10">
      <c r="F15733" s="4">
        <v>38371</v>
      </c>
      <c r="G15733">
        <v>2.19</v>
      </c>
      <c r="H15733">
        <f t="shared" si="245"/>
        <v>2.0100000000000002</v>
      </c>
      <c r="I15733" s="105">
        <f>AVERAGE(H$10:H15733)</f>
        <v>0.86286695497328958</v>
      </c>
      <c r="J15733" s="91" t="s">
        <v>160</v>
      </c>
    </row>
    <row r="15734" spans="6:10">
      <c r="F15734" s="4">
        <v>38372</v>
      </c>
      <c r="G15734">
        <v>2.25</v>
      </c>
      <c r="H15734">
        <f t="shared" si="245"/>
        <v>1.92</v>
      </c>
      <c r="I15734" s="105">
        <f>AVERAGE(H$10:H15734)</f>
        <v>0.86293418124006394</v>
      </c>
      <c r="J15734" s="91" t="s">
        <v>160</v>
      </c>
    </row>
    <row r="15735" spans="6:10">
      <c r="F15735" s="4">
        <v>38373</v>
      </c>
      <c r="G15735">
        <v>2.2599999999999998</v>
      </c>
      <c r="H15735">
        <f t="shared" si="245"/>
        <v>1.9000000000000004</v>
      </c>
      <c r="I15735" s="105">
        <f>AVERAGE(H$10:H15735)</f>
        <v>0.86300012717792218</v>
      </c>
      <c r="J15735" s="91" t="s">
        <v>160</v>
      </c>
    </row>
    <row r="15736" spans="6:10">
      <c r="F15736" s="4">
        <v>38374</v>
      </c>
      <c r="G15736">
        <v>2.2599999999999998</v>
      </c>
      <c r="H15736">
        <f t="shared" si="245"/>
        <v>1.9000000000000004</v>
      </c>
      <c r="I15736" s="105">
        <f>AVERAGE(H$10:H15736)</f>
        <v>0.86306606472944647</v>
      </c>
      <c r="J15736" s="91" t="s">
        <v>160</v>
      </c>
    </row>
    <row r="15737" spans="6:10">
      <c r="F15737" s="4">
        <v>38375</v>
      </c>
      <c r="G15737">
        <v>2.2599999999999998</v>
      </c>
      <c r="H15737">
        <f t="shared" si="245"/>
        <v>1.9000000000000004</v>
      </c>
      <c r="I15737" s="105">
        <f>AVERAGE(H$10:H15737)</f>
        <v>0.86313199389623629</v>
      </c>
      <c r="J15737" s="91" t="s">
        <v>160</v>
      </c>
    </row>
    <row r="15738" spans="6:10">
      <c r="F15738" s="4">
        <v>38376</v>
      </c>
      <c r="G15738">
        <v>2.2599999999999998</v>
      </c>
      <c r="H15738">
        <f t="shared" si="245"/>
        <v>1.88</v>
      </c>
      <c r="I15738" s="105">
        <f>AVERAGE(H$10:H15738)</f>
        <v>0.86319664314323874</v>
      </c>
      <c r="J15738" s="91" t="s">
        <v>160</v>
      </c>
    </row>
    <row r="15739" spans="6:10">
      <c r="F15739" s="4">
        <v>38377</v>
      </c>
      <c r="G15739">
        <v>2.29</v>
      </c>
      <c r="H15739">
        <f t="shared" si="245"/>
        <v>1.9100000000000001</v>
      </c>
      <c r="I15739" s="105">
        <f>AVERAGE(H$10:H15739)</f>
        <v>0.86326319135410068</v>
      </c>
      <c r="J15739" s="91" t="s">
        <v>160</v>
      </c>
    </row>
    <row r="15740" spans="6:10">
      <c r="F15740" s="4">
        <v>38378</v>
      </c>
      <c r="G15740">
        <v>2.33</v>
      </c>
      <c r="H15740">
        <f t="shared" si="245"/>
        <v>1.88</v>
      </c>
      <c r="I15740" s="105">
        <f>AVERAGE(H$10:H15740)</f>
        <v>0.86332782404170127</v>
      </c>
      <c r="J15740" s="91" t="s">
        <v>160</v>
      </c>
    </row>
    <row r="15741" spans="6:10">
      <c r="F15741" s="4">
        <v>38379</v>
      </c>
      <c r="G15741">
        <v>2.39</v>
      </c>
      <c r="H15741">
        <f t="shared" si="245"/>
        <v>1.8299999999999996</v>
      </c>
      <c r="I15741" s="105">
        <f>AVERAGE(H$10:H15741)</f>
        <v>0.8633892702771423</v>
      </c>
      <c r="J15741" s="91" t="s">
        <v>160</v>
      </c>
    </row>
    <row r="15742" spans="6:10">
      <c r="F15742" s="4">
        <v>38380</v>
      </c>
      <c r="G15742">
        <v>2.48</v>
      </c>
      <c r="H15742">
        <f t="shared" si="245"/>
        <v>1.6800000000000002</v>
      </c>
      <c r="I15742" s="105">
        <f>AVERAGE(H$10:H15742)</f>
        <v>0.86344117460115699</v>
      </c>
      <c r="J15742" s="91" t="s">
        <v>160</v>
      </c>
    </row>
    <row r="15743" spans="6:10">
      <c r="F15743" s="4">
        <v>38381</v>
      </c>
      <c r="G15743">
        <v>2.48</v>
      </c>
      <c r="H15743">
        <f t="shared" si="245"/>
        <v>1.6800000000000002</v>
      </c>
      <c r="I15743" s="105">
        <f>AVERAGE(H$10:H15743)</f>
        <v>0.86349307232744388</v>
      </c>
      <c r="J15743" s="91" t="s">
        <v>160</v>
      </c>
    </row>
    <row r="15744" spans="6:10">
      <c r="F15744" s="4">
        <v>38382</v>
      </c>
      <c r="G15744">
        <v>2.48</v>
      </c>
      <c r="H15744">
        <f t="shared" si="245"/>
        <v>1.6800000000000002</v>
      </c>
      <c r="I15744" s="105">
        <f>AVERAGE(H$10:H15744)</f>
        <v>0.86354496345726106</v>
      </c>
      <c r="J15744" s="91" t="s">
        <v>160</v>
      </c>
    </row>
    <row r="15745" spans="6:10">
      <c r="F15745" s="4">
        <v>38383</v>
      </c>
      <c r="G15745">
        <v>2.5</v>
      </c>
      <c r="H15745">
        <f t="shared" si="245"/>
        <v>1.6399999999999997</v>
      </c>
      <c r="I15745" s="105">
        <f>AVERAGE(H$10:H15745)</f>
        <v>0.86359430604982224</v>
      </c>
      <c r="J15745" s="91" t="s">
        <v>160</v>
      </c>
    </row>
    <row r="15746" spans="6:10">
      <c r="F15746" s="4">
        <v>38384</v>
      </c>
      <c r="G15746">
        <v>2.4</v>
      </c>
      <c r="H15746">
        <f t="shared" si="245"/>
        <v>1.7500000000000004</v>
      </c>
      <c r="I15746" s="105">
        <f>AVERAGE(H$10:H15746)</f>
        <v>0.86365063226790384</v>
      </c>
      <c r="J15746" s="91" t="s">
        <v>160</v>
      </c>
    </row>
    <row r="15747" spans="6:10">
      <c r="F15747" s="4">
        <v>38385</v>
      </c>
      <c r="G15747">
        <v>2.29</v>
      </c>
      <c r="H15747">
        <f t="shared" si="245"/>
        <v>1.8600000000000003</v>
      </c>
      <c r="I15747" s="105">
        <f>AVERAGE(H$10:H15747)</f>
        <v>0.86371394078027719</v>
      </c>
      <c r="J15747" s="91" t="s">
        <v>160</v>
      </c>
    </row>
    <row r="15748" spans="6:10">
      <c r="F15748" s="4">
        <v>38386</v>
      </c>
      <c r="G15748">
        <v>2.4900000000000002</v>
      </c>
      <c r="H15748">
        <f t="shared" si="245"/>
        <v>1.6899999999999995</v>
      </c>
      <c r="I15748" s="105">
        <f>AVERAGE(H$10:H15748)</f>
        <v>0.86376644005337078</v>
      </c>
      <c r="J15748" s="91" t="s">
        <v>160</v>
      </c>
    </row>
    <row r="15749" spans="6:10">
      <c r="F15749" s="4">
        <v>38387</v>
      </c>
      <c r="G15749">
        <v>2.5099999999999998</v>
      </c>
      <c r="H15749">
        <f t="shared" si="245"/>
        <v>1.58</v>
      </c>
      <c r="I15749" s="105">
        <f>AVERAGE(H$10:H15749)</f>
        <v>0.86381194409148687</v>
      </c>
      <c r="J15749" s="91" t="s">
        <v>160</v>
      </c>
    </row>
    <row r="15750" spans="6:10">
      <c r="F15750" s="4">
        <v>38388</v>
      </c>
      <c r="G15750">
        <v>2.5099999999999998</v>
      </c>
      <c r="H15750">
        <f t="shared" si="245"/>
        <v>1.58</v>
      </c>
      <c r="I15750" s="105">
        <f>AVERAGE(H$10:H15750)</f>
        <v>0.86385744234800854</v>
      </c>
      <c r="J15750" s="91" t="s">
        <v>160</v>
      </c>
    </row>
    <row r="15751" spans="6:10">
      <c r="F15751" s="4">
        <v>38389</v>
      </c>
      <c r="G15751">
        <v>2.5099999999999998</v>
      </c>
      <c r="H15751">
        <f t="shared" si="245"/>
        <v>1.58</v>
      </c>
      <c r="I15751" s="105">
        <f>AVERAGE(H$10:H15751)</f>
        <v>0.86390293482403779</v>
      </c>
      <c r="J15751" s="91" t="s">
        <v>160</v>
      </c>
    </row>
    <row r="15752" spans="6:10">
      <c r="F15752" s="4">
        <v>38390</v>
      </c>
      <c r="G15752">
        <v>2.5</v>
      </c>
      <c r="H15752">
        <f t="shared" si="245"/>
        <v>1.5700000000000003</v>
      </c>
      <c r="I15752" s="105">
        <f>AVERAGE(H$10:H15752)</f>
        <v>0.86394778631772873</v>
      </c>
      <c r="J15752" s="91" t="s">
        <v>160</v>
      </c>
    </row>
    <row r="15753" spans="6:10">
      <c r="F15753" s="4">
        <v>38391</v>
      </c>
      <c r="G15753">
        <v>2.48</v>
      </c>
      <c r="H15753">
        <f t="shared" si="245"/>
        <v>1.5699999999999998</v>
      </c>
      <c r="I15753" s="105">
        <f>AVERAGE(H$10:H15753)</f>
        <v>0.86399263211382127</v>
      </c>
      <c r="J15753" s="91" t="s">
        <v>160</v>
      </c>
    </row>
    <row r="15754" spans="6:10">
      <c r="F15754" s="4">
        <v>38392</v>
      </c>
      <c r="G15754">
        <v>2.5</v>
      </c>
      <c r="H15754">
        <f t="shared" ref="H15754:H15817" si="246">IFERROR(((VLOOKUP(F15754,$A$9:$B$14200,2,FALSE))-G15754),H15753)</f>
        <v>1.5</v>
      </c>
      <c r="I15754" s="105">
        <f>AVERAGE(H$10:H15754)</f>
        <v>0.86403302635757395</v>
      </c>
      <c r="J15754" s="91" t="s">
        <v>160</v>
      </c>
    </row>
    <row r="15755" spans="6:10">
      <c r="F15755" s="4">
        <v>38393</v>
      </c>
      <c r="G15755">
        <v>2.5099999999999998</v>
      </c>
      <c r="H15755">
        <f t="shared" si="246"/>
        <v>1.5600000000000005</v>
      </c>
      <c r="I15755" s="105">
        <f>AVERAGE(H$10:H15755)</f>
        <v>0.8640772259621492</v>
      </c>
      <c r="J15755" s="91" t="s">
        <v>160</v>
      </c>
    </row>
    <row r="15756" spans="6:10">
      <c r="F15756" s="4">
        <v>38394</v>
      </c>
      <c r="G15756">
        <v>2.5</v>
      </c>
      <c r="H15756">
        <f t="shared" si="246"/>
        <v>1.5999999999999996</v>
      </c>
      <c r="I15756" s="105">
        <f>AVERAGE(H$10:H15756)</f>
        <v>0.86412396011938797</v>
      </c>
      <c r="J15756" s="91" t="s">
        <v>160</v>
      </c>
    </row>
    <row r="15757" spans="6:10">
      <c r="F15757" s="4">
        <v>38395</v>
      </c>
      <c r="G15757">
        <v>2.5</v>
      </c>
      <c r="H15757">
        <f t="shared" si="246"/>
        <v>1.5999999999999996</v>
      </c>
      <c r="I15757" s="105">
        <f>AVERAGE(H$10:H15757)</f>
        <v>0.86417068834137689</v>
      </c>
      <c r="J15757" s="91" t="s">
        <v>160</v>
      </c>
    </row>
    <row r="15758" spans="6:10">
      <c r="F15758" s="4">
        <v>38396</v>
      </c>
      <c r="G15758">
        <v>2.5</v>
      </c>
      <c r="H15758">
        <f t="shared" si="246"/>
        <v>1.5999999999999996</v>
      </c>
      <c r="I15758" s="105">
        <f>AVERAGE(H$10:H15758)</f>
        <v>0.86421741062924651</v>
      </c>
      <c r="J15758" s="91" t="s">
        <v>160</v>
      </c>
    </row>
    <row r="15759" spans="6:10">
      <c r="F15759" s="4">
        <v>38397</v>
      </c>
      <c r="G15759">
        <v>2.5099999999999998</v>
      </c>
      <c r="H15759">
        <f t="shared" si="246"/>
        <v>1.5700000000000003</v>
      </c>
      <c r="I15759" s="105">
        <f>AVERAGE(H$10:H15759)</f>
        <v>0.86426222222222238</v>
      </c>
      <c r="J15759" s="91" t="s">
        <v>160</v>
      </c>
    </row>
    <row r="15760" spans="6:10">
      <c r="F15760" s="4">
        <v>38398</v>
      </c>
      <c r="G15760">
        <v>2.5299999999999998</v>
      </c>
      <c r="H15760">
        <f t="shared" si="246"/>
        <v>1.5699999999999998</v>
      </c>
      <c r="I15760" s="105">
        <f>AVERAGE(H$10:H15760)</f>
        <v>0.86430702812519855</v>
      </c>
      <c r="J15760" s="91" t="s">
        <v>160</v>
      </c>
    </row>
    <row r="15761" spans="6:10">
      <c r="F15761" s="4">
        <v>38399</v>
      </c>
      <c r="G15761">
        <v>2.48</v>
      </c>
      <c r="H15761">
        <f t="shared" si="246"/>
        <v>1.6800000000000002</v>
      </c>
      <c r="I15761" s="105">
        <f>AVERAGE(H$10:H15761)</f>
        <v>0.86435881157948213</v>
      </c>
      <c r="J15761" s="91" t="s">
        <v>160</v>
      </c>
    </row>
    <row r="15762" spans="6:10">
      <c r="F15762" s="4">
        <v>38400</v>
      </c>
      <c r="G15762">
        <v>2.5</v>
      </c>
      <c r="H15762">
        <f t="shared" si="246"/>
        <v>1.6900000000000004</v>
      </c>
      <c r="I15762" s="105">
        <f>AVERAGE(H$10:H15762)</f>
        <v>0.86441122325906194</v>
      </c>
      <c r="J15762" s="91" t="s">
        <v>160</v>
      </c>
    </row>
    <row r="15763" spans="6:10">
      <c r="F15763" s="4">
        <v>38401</v>
      </c>
      <c r="G15763">
        <v>2.5099999999999998</v>
      </c>
      <c r="H15763">
        <f t="shared" si="246"/>
        <v>1.7599999999999998</v>
      </c>
      <c r="I15763" s="105">
        <f>AVERAGE(H$10:H15763)</f>
        <v>0.86446807160086347</v>
      </c>
      <c r="J15763" s="91" t="s">
        <v>160</v>
      </c>
    </row>
    <row r="15764" spans="6:10">
      <c r="F15764" s="4">
        <v>38402</v>
      </c>
      <c r="G15764">
        <v>2.5099999999999998</v>
      </c>
      <c r="H15764">
        <f t="shared" si="246"/>
        <v>1.7599999999999998</v>
      </c>
      <c r="I15764" s="105">
        <f>AVERAGE(H$10:H15764)</f>
        <v>0.86452491272611898</v>
      </c>
      <c r="J15764" s="91" t="s">
        <v>160</v>
      </c>
    </row>
    <row r="15765" spans="6:10">
      <c r="F15765" s="4">
        <v>38403</v>
      </c>
      <c r="G15765">
        <v>2.5099999999999998</v>
      </c>
      <c r="H15765">
        <f t="shared" si="246"/>
        <v>1.7599999999999998</v>
      </c>
      <c r="I15765" s="105">
        <f>AVERAGE(H$10:H15765)</f>
        <v>0.86458174663620235</v>
      </c>
      <c r="J15765" s="91" t="s">
        <v>160</v>
      </c>
    </row>
    <row r="15766" spans="6:10">
      <c r="F15766" s="4">
        <v>38404</v>
      </c>
      <c r="G15766">
        <v>2.5099999999999998</v>
      </c>
      <c r="H15766">
        <f t="shared" si="246"/>
        <v>1.7599999999999998</v>
      </c>
      <c r="I15766" s="105">
        <f>AVERAGE(H$10:H15766)</f>
        <v>0.86463857333248739</v>
      </c>
      <c r="J15766" s="91" t="s">
        <v>160</v>
      </c>
    </row>
    <row r="15767" spans="6:10">
      <c r="F15767" s="4">
        <v>38405</v>
      </c>
      <c r="G15767">
        <v>2.57</v>
      </c>
      <c r="H15767">
        <f t="shared" si="246"/>
        <v>1.7200000000000002</v>
      </c>
      <c r="I15767" s="105">
        <f>AVERAGE(H$10:H15767)</f>
        <v>0.86469285442315036</v>
      </c>
      <c r="J15767" s="91" t="s">
        <v>160</v>
      </c>
    </row>
    <row r="15768" spans="6:10">
      <c r="F15768" s="4">
        <v>38406</v>
      </c>
      <c r="G15768">
        <v>2.5299999999999998</v>
      </c>
      <c r="H15768">
        <f t="shared" si="246"/>
        <v>1.7399999999999998</v>
      </c>
      <c r="I15768" s="105">
        <f>AVERAGE(H$10:H15768)</f>
        <v>0.86474839774097367</v>
      </c>
      <c r="J15768" s="91" t="s">
        <v>160</v>
      </c>
    </row>
    <row r="15769" spans="6:10">
      <c r="F15769" s="4">
        <v>38407</v>
      </c>
      <c r="G15769">
        <v>2.5499999999999998</v>
      </c>
      <c r="H15769">
        <f t="shared" si="246"/>
        <v>1.7400000000000002</v>
      </c>
      <c r="I15769" s="105">
        <f>AVERAGE(H$10:H15769)</f>
        <v>0.86480393401015243</v>
      </c>
      <c r="J15769" s="91" t="s">
        <v>160</v>
      </c>
    </row>
    <row r="15770" spans="6:10">
      <c r="F15770" s="4">
        <v>38408</v>
      </c>
      <c r="G15770">
        <v>2.54</v>
      </c>
      <c r="H15770">
        <f t="shared" si="246"/>
        <v>1.7299999999999995</v>
      </c>
      <c r="I15770" s="105">
        <f>AVERAGE(H$10:H15770)</f>
        <v>0.8648588287545208</v>
      </c>
      <c r="J15770" s="91" t="s">
        <v>160</v>
      </c>
    </row>
    <row r="15771" spans="6:10">
      <c r="F15771" s="4">
        <v>38409</v>
      </c>
      <c r="G15771">
        <v>2.54</v>
      </c>
      <c r="H15771">
        <f t="shared" si="246"/>
        <v>1.7299999999999995</v>
      </c>
      <c r="I15771" s="105">
        <f>AVERAGE(H$10:H15771)</f>
        <v>0.86491371653343496</v>
      </c>
      <c r="J15771" s="91" t="s">
        <v>160</v>
      </c>
    </row>
    <row r="15772" spans="6:10">
      <c r="F15772" s="4">
        <v>38410</v>
      </c>
      <c r="G15772">
        <v>2.54</v>
      </c>
      <c r="H15772">
        <f t="shared" si="246"/>
        <v>1.7299999999999995</v>
      </c>
      <c r="I15772" s="105">
        <f>AVERAGE(H$10:H15772)</f>
        <v>0.86496859734822062</v>
      </c>
      <c r="J15772" s="91" t="s">
        <v>160</v>
      </c>
    </row>
    <row r="15773" spans="6:10">
      <c r="F15773" s="4">
        <v>38411</v>
      </c>
      <c r="G15773">
        <v>2.52</v>
      </c>
      <c r="H15773">
        <f t="shared" si="246"/>
        <v>1.8400000000000003</v>
      </c>
      <c r="I15773" s="105">
        <f>AVERAGE(H$10:H15773)</f>
        <v>0.86503044912458782</v>
      </c>
      <c r="J15773" s="91" t="s">
        <v>160</v>
      </c>
    </row>
    <row r="15774" spans="6:10">
      <c r="F15774" s="4">
        <v>38412</v>
      </c>
      <c r="G15774">
        <v>2.39</v>
      </c>
      <c r="H15774">
        <f t="shared" si="246"/>
        <v>1.9899999999999998</v>
      </c>
      <c r="I15774" s="105">
        <f>AVERAGE(H$10:H15774)</f>
        <v>0.86510180780209334</v>
      </c>
      <c r="J15774" s="91" t="s">
        <v>160</v>
      </c>
    </row>
    <row r="15775" spans="6:10">
      <c r="F15775" s="4">
        <v>38413</v>
      </c>
      <c r="G15775">
        <v>2.48</v>
      </c>
      <c r="H15775">
        <f t="shared" si="246"/>
        <v>1.9</v>
      </c>
      <c r="I15775" s="105">
        <f>AVERAGE(H$10:H15775)</f>
        <v>0.8651674489407587</v>
      </c>
      <c r="J15775" s="91" t="s">
        <v>160</v>
      </c>
    </row>
    <row r="15776" spans="6:10">
      <c r="F15776" s="4">
        <v>38414</v>
      </c>
      <c r="G15776">
        <v>2.5099999999999998</v>
      </c>
      <c r="H15776">
        <f t="shared" si="246"/>
        <v>1.88</v>
      </c>
      <c r="I15776" s="105">
        <f>AVERAGE(H$10:H15776)</f>
        <v>0.86523181328090315</v>
      </c>
      <c r="J15776" s="91" t="s">
        <v>160</v>
      </c>
    </row>
    <row r="15777" spans="6:10">
      <c r="F15777" s="4">
        <v>38415</v>
      </c>
      <c r="G15777">
        <v>2.5</v>
      </c>
      <c r="H15777">
        <f t="shared" si="246"/>
        <v>1.8200000000000003</v>
      </c>
      <c r="I15777" s="105">
        <f>AVERAGE(H$10:H15777)</f>
        <v>0.86529236428209033</v>
      </c>
      <c r="J15777" s="91" t="s">
        <v>160</v>
      </c>
    </row>
    <row r="15778" spans="6:10">
      <c r="F15778" s="4">
        <v>38416</v>
      </c>
      <c r="G15778">
        <v>2.5</v>
      </c>
      <c r="H15778">
        <f t="shared" si="246"/>
        <v>1.8200000000000003</v>
      </c>
      <c r="I15778" s="105">
        <f>AVERAGE(H$10:H15778)</f>
        <v>0.8653529076035259</v>
      </c>
      <c r="J15778" s="91" t="s">
        <v>160</v>
      </c>
    </row>
    <row r="15779" spans="6:10">
      <c r="F15779" s="4">
        <v>38417</v>
      </c>
      <c r="G15779">
        <v>2.5</v>
      </c>
      <c r="H15779">
        <f t="shared" si="246"/>
        <v>1.8200000000000003</v>
      </c>
      <c r="I15779" s="105">
        <f>AVERAGE(H$10:H15779)</f>
        <v>0.86541344324667091</v>
      </c>
      <c r="J15779" s="91" t="s">
        <v>160</v>
      </c>
    </row>
    <row r="15780" spans="6:10">
      <c r="F15780" s="4">
        <v>38418</v>
      </c>
      <c r="G15780">
        <v>2.5099999999999998</v>
      </c>
      <c r="H15780">
        <f t="shared" si="246"/>
        <v>1.7999999999999998</v>
      </c>
      <c r="I15780" s="105">
        <f>AVERAGE(H$10:H15780)</f>
        <v>0.86547270306258317</v>
      </c>
      <c r="J15780" s="91" t="s">
        <v>160</v>
      </c>
    </row>
    <row r="15781" spans="6:10">
      <c r="F15781" s="4">
        <v>38419</v>
      </c>
      <c r="G15781">
        <v>2.4900000000000002</v>
      </c>
      <c r="H15781">
        <f t="shared" si="246"/>
        <v>1.8899999999999997</v>
      </c>
      <c r="I15781" s="105">
        <f>AVERAGE(H$10:H15781)</f>
        <v>0.86553766167892454</v>
      </c>
      <c r="J15781" s="91" t="s">
        <v>160</v>
      </c>
    </row>
    <row r="15782" spans="6:10">
      <c r="F15782" s="4">
        <v>38420</v>
      </c>
      <c r="G15782">
        <v>2.5</v>
      </c>
      <c r="H15782">
        <f t="shared" si="246"/>
        <v>2.0199999999999996</v>
      </c>
      <c r="I15782" s="105">
        <f>AVERAGE(H$10:H15782)</f>
        <v>0.86561085399099724</v>
      </c>
      <c r="J15782" s="91" t="s">
        <v>160</v>
      </c>
    </row>
    <row r="15783" spans="6:10">
      <c r="F15783" s="4">
        <v>38421</v>
      </c>
      <c r="G15783">
        <v>2.52</v>
      </c>
      <c r="H15783">
        <f t="shared" si="246"/>
        <v>1.9600000000000004</v>
      </c>
      <c r="I15783" s="105">
        <f>AVERAGE(H$10:H15783)</f>
        <v>0.86568023329529598</v>
      </c>
      <c r="J15783" s="91" t="s">
        <v>160</v>
      </c>
    </row>
    <row r="15784" spans="6:10">
      <c r="F15784" s="4">
        <v>38422</v>
      </c>
      <c r="G15784">
        <v>2.5099999999999998</v>
      </c>
      <c r="H15784">
        <f t="shared" si="246"/>
        <v>2.0499999999999998</v>
      </c>
      <c r="I15784" s="105">
        <f>AVERAGE(H$10:H15784)</f>
        <v>0.86575530903328035</v>
      </c>
      <c r="J15784" s="91" t="s">
        <v>160</v>
      </c>
    </row>
    <row r="15785" spans="6:10">
      <c r="F15785" s="4">
        <v>38423</v>
      </c>
      <c r="G15785">
        <v>2.5099999999999998</v>
      </c>
      <c r="H15785">
        <f t="shared" si="246"/>
        <v>2.0499999999999998</v>
      </c>
      <c r="I15785" s="105">
        <f>AVERAGE(H$10:H15785)</f>
        <v>0.86583037525354944</v>
      </c>
      <c r="J15785" s="91" t="s">
        <v>160</v>
      </c>
    </row>
    <row r="15786" spans="6:10">
      <c r="F15786" s="4">
        <v>38424</v>
      </c>
      <c r="G15786">
        <v>2.5099999999999998</v>
      </c>
      <c r="H15786">
        <f t="shared" si="246"/>
        <v>2.0499999999999998</v>
      </c>
      <c r="I15786" s="105">
        <f>AVERAGE(H$10:H15786)</f>
        <v>0.86590543195791314</v>
      </c>
      <c r="J15786" s="91" t="s">
        <v>160</v>
      </c>
    </row>
    <row r="15787" spans="6:10">
      <c r="F15787" s="4">
        <v>38425</v>
      </c>
      <c r="G15787">
        <v>2.59</v>
      </c>
      <c r="H15787">
        <f t="shared" si="246"/>
        <v>1.9299999999999997</v>
      </c>
      <c r="I15787" s="105">
        <f>AVERAGE(H$10:H15787)</f>
        <v>0.865972873621498</v>
      </c>
      <c r="J15787" s="91" t="s">
        <v>160</v>
      </c>
    </row>
    <row r="15788" spans="6:10">
      <c r="F15788" s="4">
        <v>38426</v>
      </c>
      <c r="G15788">
        <v>2.61</v>
      </c>
      <c r="H15788">
        <f t="shared" si="246"/>
        <v>1.9300000000000002</v>
      </c>
      <c r="I15788" s="105">
        <f>AVERAGE(H$10:H15788)</f>
        <v>0.86604030673680188</v>
      </c>
      <c r="J15788" s="91" t="s">
        <v>160</v>
      </c>
    </row>
    <row r="15789" spans="6:10">
      <c r="F15789" s="4">
        <v>38427</v>
      </c>
      <c r="G15789">
        <v>2.57</v>
      </c>
      <c r="H15789">
        <f t="shared" si="246"/>
        <v>1.9499999999999997</v>
      </c>
      <c r="I15789" s="105">
        <f>AVERAGE(H$10:H15789)</f>
        <v>0.86610899873257274</v>
      </c>
      <c r="J15789" s="91" t="s">
        <v>160</v>
      </c>
    </row>
    <row r="15790" spans="6:10">
      <c r="F15790" s="4">
        <v>38428</v>
      </c>
      <c r="G15790">
        <v>2.68</v>
      </c>
      <c r="H15790">
        <f t="shared" si="246"/>
        <v>1.7899999999999996</v>
      </c>
      <c r="I15790" s="105">
        <f>AVERAGE(H$10:H15790)</f>
        <v>0.86616754324820977</v>
      </c>
      <c r="J15790" s="91" t="s">
        <v>160</v>
      </c>
    </row>
    <row r="15791" spans="6:10">
      <c r="F15791" s="4">
        <v>38429</v>
      </c>
      <c r="G15791">
        <v>2.7</v>
      </c>
      <c r="H15791">
        <f t="shared" si="246"/>
        <v>1.8099999999999996</v>
      </c>
      <c r="I15791" s="105">
        <f>AVERAGE(H$10:H15791)</f>
        <v>0.86622734761120246</v>
      </c>
      <c r="J15791" s="91" t="s">
        <v>160</v>
      </c>
    </row>
    <row r="15792" spans="6:10">
      <c r="F15792" s="4">
        <v>38430</v>
      </c>
      <c r="G15792">
        <v>2.7</v>
      </c>
      <c r="H15792">
        <f t="shared" si="246"/>
        <v>1.8099999999999996</v>
      </c>
      <c r="I15792" s="105">
        <f>AVERAGE(H$10:H15792)</f>
        <v>0.86628714439586874</v>
      </c>
      <c r="J15792" s="91" t="s">
        <v>160</v>
      </c>
    </row>
    <row r="15793" spans="6:12">
      <c r="F15793" s="4">
        <v>38431</v>
      </c>
      <c r="G15793">
        <v>2.7</v>
      </c>
      <c r="H15793">
        <f t="shared" si="246"/>
        <v>1.8099999999999996</v>
      </c>
      <c r="I15793" s="105">
        <f>AVERAGE(H$10:H15793)</f>
        <v>0.86634693360364901</v>
      </c>
      <c r="J15793" s="91" t="s">
        <v>160</v>
      </c>
    </row>
    <row r="15794" spans="6:12">
      <c r="F15794" s="4">
        <v>38432</v>
      </c>
      <c r="G15794">
        <v>2.71</v>
      </c>
      <c r="H15794">
        <f t="shared" si="246"/>
        <v>1.8200000000000003</v>
      </c>
      <c r="I15794" s="105">
        <f>AVERAGE(H$10:H15794)</f>
        <v>0.86640734874881187</v>
      </c>
      <c r="J15794" s="91" t="s">
        <v>160</v>
      </c>
    </row>
    <row r="15795" spans="6:12">
      <c r="F15795" s="4">
        <v>38433</v>
      </c>
      <c r="G15795">
        <v>2.72</v>
      </c>
      <c r="H15795">
        <f t="shared" si="246"/>
        <v>1.9099999999999997</v>
      </c>
      <c r="I15795" s="105">
        <f>AVERAGE(H$10:H15795)</f>
        <v>0.86647345749398175</v>
      </c>
      <c r="J15795" s="91" t="s">
        <v>160</v>
      </c>
    </row>
    <row r="15796" spans="6:12">
      <c r="F15796" s="4">
        <v>38434</v>
      </c>
      <c r="G15796">
        <v>2.73</v>
      </c>
      <c r="H15796">
        <f t="shared" si="246"/>
        <v>1.8800000000000003</v>
      </c>
      <c r="I15796" s="105">
        <f>AVERAGE(H$10:H15796)</f>
        <v>0.8665376575663517</v>
      </c>
      <c r="J15796" s="91" t="s">
        <v>160</v>
      </c>
    </row>
    <row r="15797" spans="6:12">
      <c r="F15797" s="4">
        <v>38435</v>
      </c>
      <c r="G15797">
        <v>2.75</v>
      </c>
      <c r="H15797">
        <f t="shared" si="246"/>
        <v>1.8499999999999996</v>
      </c>
      <c r="I15797" s="105">
        <f>AVERAGE(H$10:H15797)</f>
        <v>0.86659994932860374</v>
      </c>
      <c r="J15797" s="91" t="s">
        <v>160</v>
      </c>
    </row>
    <row r="15798" spans="6:12">
      <c r="F15798" s="4">
        <v>38436</v>
      </c>
      <c r="G15798">
        <v>2.8</v>
      </c>
      <c r="H15798">
        <f t="shared" si="246"/>
        <v>1.8499999999999996</v>
      </c>
      <c r="I15798" s="105">
        <f>AVERAGE(H$10:H15798)</f>
        <v>0.86666223320032909</v>
      </c>
      <c r="J15798" s="91" t="s">
        <v>160</v>
      </c>
    </row>
    <row r="15799" spans="6:12">
      <c r="F15799" s="4">
        <v>38437</v>
      </c>
      <c r="G15799">
        <v>2.8</v>
      </c>
      <c r="H15799">
        <f t="shared" si="246"/>
        <v>1.8499999999999996</v>
      </c>
      <c r="I15799" s="105">
        <f>AVERAGE(H$10:H15799)</f>
        <v>0.86672450918302701</v>
      </c>
      <c r="J15799" s="91" t="s">
        <v>160</v>
      </c>
    </row>
    <row r="15800" spans="6:12">
      <c r="F15800" s="4">
        <v>38438</v>
      </c>
      <c r="G15800">
        <v>2.8</v>
      </c>
      <c r="H15800">
        <f t="shared" si="246"/>
        <v>1.8499999999999996</v>
      </c>
      <c r="I15800" s="105">
        <f>AVERAGE(H$10:H15800)</f>
        <v>0.8667867772781962</v>
      </c>
      <c r="J15800" s="91" t="s">
        <v>160</v>
      </c>
    </row>
    <row r="15801" spans="6:12">
      <c r="F15801" s="4">
        <v>38439</v>
      </c>
      <c r="G15801">
        <v>2.79</v>
      </c>
      <c r="H15801">
        <f t="shared" si="246"/>
        <v>1.8499999999999996</v>
      </c>
      <c r="I15801" s="105">
        <f>AVERAGE(H$10:H15801)</f>
        <v>0.86684903748733522</v>
      </c>
      <c r="J15801" s="91" t="s">
        <v>160</v>
      </c>
    </row>
    <row r="15802" spans="6:12">
      <c r="F15802" s="4">
        <v>38440</v>
      </c>
      <c r="G15802">
        <v>2.72</v>
      </c>
      <c r="H15802">
        <f t="shared" si="246"/>
        <v>1.8799999999999994</v>
      </c>
      <c r="I15802" s="105">
        <f>AVERAGE(H$10:H15802)</f>
        <v>0.86691318938770312</v>
      </c>
      <c r="J15802" s="91" t="s">
        <v>160</v>
      </c>
    </row>
    <row r="15803" spans="6:12">
      <c r="F15803" s="4">
        <v>38441</v>
      </c>
      <c r="G15803">
        <v>2.74</v>
      </c>
      <c r="H15803">
        <f t="shared" si="246"/>
        <v>1.8199999999999994</v>
      </c>
      <c r="I15803" s="105">
        <f>AVERAGE(H$10:H15803)</f>
        <v>0.86697353425351376</v>
      </c>
      <c r="J15803" s="91" t="s">
        <v>160</v>
      </c>
    </row>
    <row r="15804" spans="6:12">
      <c r="F15804" s="4">
        <v>38442</v>
      </c>
      <c r="G15804">
        <v>2.96</v>
      </c>
      <c r="H15804">
        <f t="shared" si="246"/>
        <v>1.54</v>
      </c>
      <c r="I15804" s="105">
        <f>AVERAGE(H$10:H15804)</f>
        <v>0.86701614434947749</v>
      </c>
      <c r="J15804" s="91" t="s">
        <v>160</v>
      </c>
      <c r="K15804" s="12" t="s">
        <v>83</v>
      </c>
      <c r="L15804" s="23">
        <f>AVERAGE(G15714:G15804)/100</f>
        <v>2.4635164835164834E-2</v>
      </c>
    </row>
    <row r="15805" spans="6:12">
      <c r="F15805" s="4">
        <v>38443</v>
      </c>
      <c r="G15805">
        <v>2.83</v>
      </c>
      <c r="H15805">
        <f t="shared" si="246"/>
        <v>1.63</v>
      </c>
      <c r="I15805" s="105">
        <f>AVERAGE(H$10:H15805)</f>
        <v>0.86706444669536564</v>
      </c>
      <c r="J15805" s="91" t="s">
        <v>161</v>
      </c>
    </row>
    <row r="15806" spans="6:12">
      <c r="F15806" s="4">
        <v>38444</v>
      </c>
      <c r="G15806">
        <v>2.83</v>
      </c>
      <c r="H15806">
        <f t="shared" si="246"/>
        <v>1.63</v>
      </c>
      <c r="I15806" s="105">
        <f>AVERAGE(H$10:H15806)</f>
        <v>0.8671127429258717</v>
      </c>
      <c r="J15806" s="91" t="s">
        <v>161</v>
      </c>
    </row>
    <row r="15807" spans="6:12">
      <c r="F15807" s="4">
        <v>38445</v>
      </c>
      <c r="G15807">
        <v>2.83</v>
      </c>
      <c r="H15807">
        <f t="shared" si="246"/>
        <v>1.63</v>
      </c>
      <c r="I15807" s="105">
        <f>AVERAGE(H$10:H15807)</f>
        <v>0.86716103304215686</v>
      </c>
      <c r="J15807" s="91" t="s">
        <v>161</v>
      </c>
    </row>
    <row r="15808" spans="6:12">
      <c r="F15808" s="4">
        <v>38446</v>
      </c>
      <c r="G15808">
        <v>2.78</v>
      </c>
      <c r="H15808">
        <f t="shared" si="246"/>
        <v>1.69</v>
      </c>
      <c r="I15808" s="105">
        <f>AVERAGE(H$10:H15808)</f>
        <v>0.86721311475409801</v>
      </c>
      <c r="J15808" s="91" t="s">
        <v>161</v>
      </c>
    </row>
    <row r="15809" spans="6:10">
      <c r="F15809" s="4">
        <v>38447</v>
      </c>
      <c r="G15809">
        <v>2.72</v>
      </c>
      <c r="H15809">
        <f t="shared" si="246"/>
        <v>1.7600000000000002</v>
      </c>
      <c r="I15809" s="105">
        <f>AVERAGE(H$10:H15809)</f>
        <v>0.86726962025316423</v>
      </c>
      <c r="J15809" s="91" t="s">
        <v>161</v>
      </c>
    </row>
    <row r="15810" spans="6:10">
      <c r="F15810" s="4">
        <v>38448</v>
      </c>
      <c r="G15810">
        <v>2.73</v>
      </c>
      <c r="H15810">
        <f t="shared" si="246"/>
        <v>1.7100000000000004</v>
      </c>
      <c r="I15810" s="105">
        <f>AVERAGE(H$10:H15810)</f>
        <v>0.867322954243402</v>
      </c>
      <c r="J15810" s="91" t="s">
        <v>161</v>
      </c>
    </row>
    <row r="15811" spans="6:10">
      <c r="F15811" s="4">
        <v>38449</v>
      </c>
      <c r="G15811">
        <v>2.76</v>
      </c>
      <c r="H15811">
        <f t="shared" si="246"/>
        <v>1.7300000000000004</v>
      </c>
      <c r="I15811" s="105">
        <f>AVERAGE(H$10:H15811)</f>
        <v>0.86737754714593052</v>
      </c>
      <c r="J15811" s="91" t="s">
        <v>161</v>
      </c>
    </row>
    <row r="15812" spans="6:10">
      <c r="F15812" s="4">
        <v>38450</v>
      </c>
      <c r="G15812">
        <v>2.75</v>
      </c>
      <c r="H15812">
        <f t="shared" si="246"/>
        <v>1.75</v>
      </c>
      <c r="I15812" s="105">
        <f>AVERAGE(H$10:H15812)</f>
        <v>0.86743339872176128</v>
      </c>
      <c r="J15812" s="91" t="s">
        <v>161</v>
      </c>
    </row>
    <row r="15813" spans="6:10">
      <c r="F15813" s="4">
        <v>38451</v>
      </c>
      <c r="G15813">
        <v>2.75</v>
      </c>
      <c r="H15813">
        <f t="shared" si="246"/>
        <v>1.75</v>
      </c>
      <c r="I15813" s="105">
        <f>AVERAGE(H$10:H15813)</f>
        <v>0.86748924322956178</v>
      </c>
      <c r="J15813" s="91" t="s">
        <v>161</v>
      </c>
    </row>
    <row r="15814" spans="6:10">
      <c r="F15814" s="4">
        <v>38452</v>
      </c>
      <c r="G15814">
        <v>2.75</v>
      </c>
      <c r="H15814">
        <f t="shared" si="246"/>
        <v>1.75</v>
      </c>
      <c r="I15814" s="105">
        <f>AVERAGE(H$10:H15814)</f>
        <v>0.86754508067067349</v>
      </c>
      <c r="J15814" s="91" t="s">
        <v>161</v>
      </c>
    </row>
    <row r="15815" spans="6:10">
      <c r="F15815" s="4">
        <v>38453</v>
      </c>
      <c r="G15815">
        <v>2.78</v>
      </c>
      <c r="H15815">
        <f t="shared" si="246"/>
        <v>1.6700000000000004</v>
      </c>
      <c r="I15815" s="105">
        <f>AVERAGE(H$10:H15815)</f>
        <v>0.86759584967733738</v>
      </c>
      <c r="J15815" s="91" t="s">
        <v>161</v>
      </c>
    </row>
    <row r="15816" spans="6:10">
      <c r="F15816" s="4">
        <v>38454</v>
      </c>
      <c r="G15816">
        <v>2.77</v>
      </c>
      <c r="H15816">
        <f t="shared" si="246"/>
        <v>1.6099999999999999</v>
      </c>
      <c r="I15816" s="105">
        <f>AVERAGE(H$10:H15816)</f>
        <v>0.86764281647371377</v>
      </c>
      <c r="J15816" s="91" t="s">
        <v>161</v>
      </c>
    </row>
    <row r="15817" spans="6:10">
      <c r="F15817" s="4">
        <v>38455</v>
      </c>
      <c r="G15817">
        <v>2.76</v>
      </c>
      <c r="H15817">
        <f t="shared" si="246"/>
        <v>1.62</v>
      </c>
      <c r="I15817" s="105">
        <f>AVERAGE(H$10:H15817)</f>
        <v>0.86769040991902802</v>
      </c>
      <c r="J15817" s="91" t="s">
        <v>161</v>
      </c>
    </row>
    <row r="15818" spans="6:10">
      <c r="F15818" s="4">
        <v>38456</v>
      </c>
      <c r="G15818">
        <v>2.79</v>
      </c>
      <c r="H15818">
        <f t="shared" ref="H15818:H15881" si="247">IFERROR(((VLOOKUP(F15818,$A$9:$B$14200,2,FALSE))-G15818),H15817)</f>
        <v>1.58</v>
      </c>
      <c r="I15818" s="105">
        <f>AVERAGE(H$10:H15818)</f>
        <v>0.86773546713897121</v>
      </c>
      <c r="J15818" s="91" t="s">
        <v>161</v>
      </c>
    </row>
    <row r="15819" spans="6:10">
      <c r="F15819" s="4">
        <v>38457</v>
      </c>
      <c r="G15819">
        <v>2.82</v>
      </c>
      <c r="H15819">
        <f t="shared" si="247"/>
        <v>1.4499999999999997</v>
      </c>
      <c r="I15819" s="105">
        <f>AVERAGE(H$10:H15819)</f>
        <v>0.86777229601518002</v>
      </c>
      <c r="J15819" s="91" t="s">
        <v>161</v>
      </c>
    </row>
    <row r="15820" spans="6:10">
      <c r="F15820" s="4">
        <v>38458</v>
      </c>
      <c r="G15820">
        <v>2.82</v>
      </c>
      <c r="H15820">
        <f t="shared" si="247"/>
        <v>1.4499999999999997</v>
      </c>
      <c r="I15820" s="105">
        <f>AVERAGE(H$10:H15820)</f>
        <v>0.86780912023274914</v>
      </c>
      <c r="J15820" s="91" t="s">
        <v>161</v>
      </c>
    </row>
    <row r="15821" spans="6:10">
      <c r="F15821" s="4">
        <v>38459</v>
      </c>
      <c r="G15821">
        <v>2.82</v>
      </c>
      <c r="H15821">
        <f t="shared" si="247"/>
        <v>1.4499999999999997</v>
      </c>
      <c r="I15821" s="105">
        <f>AVERAGE(H$10:H15821)</f>
        <v>0.86784593979256242</v>
      </c>
      <c r="J15821" s="91" t="s">
        <v>161</v>
      </c>
    </row>
    <row r="15822" spans="6:10">
      <c r="F15822" s="4">
        <v>38460</v>
      </c>
      <c r="G15822">
        <v>2.75</v>
      </c>
      <c r="H15822">
        <f t="shared" si="247"/>
        <v>1.5199999999999996</v>
      </c>
      <c r="I15822" s="105">
        <f>AVERAGE(H$10:H15822)</f>
        <v>0.86788718143299803</v>
      </c>
      <c r="J15822" s="91" t="s">
        <v>161</v>
      </c>
    </row>
    <row r="15823" spans="6:10">
      <c r="F15823" s="4">
        <v>38461</v>
      </c>
      <c r="G15823">
        <v>2.74</v>
      </c>
      <c r="H15823">
        <f t="shared" si="247"/>
        <v>1.4699999999999998</v>
      </c>
      <c r="I15823" s="105">
        <f>AVERAGE(H$10:H15823)</f>
        <v>0.86792525610218774</v>
      </c>
      <c r="J15823" s="91" t="s">
        <v>161</v>
      </c>
    </row>
    <row r="15824" spans="6:10">
      <c r="F15824" s="4">
        <v>38462</v>
      </c>
      <c r="G15824">
        <v>2.74</v>
      </c>
      <c r="H15824">
        <f t="shared" si="247"/>
        <v>1.4799999999999995</v>
      </c>
      <c r="I15824" s="105">
        <f>AVERAGE(H$10:H15824)</f>
        <v>0.86796395826746742</v>
      </c>
      <c r="J15824" s="91" t="s">
        <v>161</v>
      </c>
    </row>
    <row r="15825" spans="6:10">
      <c r="F15825" s="4">
        <v>38463</v>
      </c>
      <c r="G15825">
        <v>2.75</v>
      </c>
      <c r="H15825">
        <f t="shared" si="247"/>
        <v>1.5700000000000003</v>
      </c>
      <c r="I15825" s="105">
        <f>AVERAGE(H$10:H15825)</f>
        <v>0.86800834597875542</v>
      </c>
      <c r="J15825" s="91" t="s">
        <v>161</v>
      </c>
    </row>
    <row r="15826" spans="6:10">
      <c r="F15826" s="4">
        <v>38464</v>
      </c>
      <c r="G15826">
        <v>2.74</v>
      </c>
      <c r="H15826">
        <f t="shared" si="247"/>
        <v>1.5199999999999996</v>
      </c>
      <c r="I15826" s="105">
        <f>AVERAGE(H$10:H15826)</f>
        <v>0.86804956692166635</v>
      </c>
      <c r="J15826" s="91" t="s">
        <v>161</v>
      </c>
    </row>
    <row r="15827" spans="6:10">
      <c r="F15827" s="4">
        <v>38465</v>
      </c>
      <c r="G15827">
        <v>2.74</v>
      </c>
      <c r="H15827">
        <f t="shared" si="247"/>
        <v>1.5199999999999996</v>
      </c>
      <c r="I15827" s="105">
        <f>AVERAGE(H$10:H15827)</f>
        <v>0.86809078265267403</v>
      </c>
      <c r="J15827" s="91" t="s">
        <v>161</v>
      </c>
    </row>
    <row r="15828" spans="6:10">
      <c r="F15828" s="4">
        <v>38466</v>
      </c>
      <c r="G15828">
        <v>2.74</v>
      </c>
      <c r="H15828">
        <f t="shared" si="247"/>
        <v>1.5199999999999996</v>
      </c>
      <c r="I15828" s="105">
        <f>AVERAGE(H$10:H15828)</f>
        <v>0.86813199317276679</v>
      </c>
      <c r="J15828" s="91" t="s">
        <v>161</v>
      </c>
    </row>
    <row r="15829" spans="6:10">
      <c r="F15829" s="4">
        <v>38467</v>
      </c>
      <c r="G15829">
        <v>2.82</v>
      </c>
      <c r="H15829">
        <f t="shared" si="247"/>
        <v>1.44</v>
      </c>
      <c r="I15829" s="105">
        <f>AVERAGE(H$10:H15829)</f>
        <v>0.86816814159292022</v>
      </c>
      <c r="J15829" s="91" t="s">
        <v>161</v>
      </c>
    </row>
    <row r="15830" spans="6:10">
      <c r="F15830" s="4">
        <v>38468</v>
      </c>
      <c r="G15830">
        <v>2.78</v>
      </c>
      <c r="H15830">
        <f t="shared" si="247"/>
        <v>1.5000000000000004</v>
      </c>
      <c r="I15830" s="105">
        <f>AVERAGE(H$10:H15830)</f>
        <v>0.86820807787118381</v>
      </c>
      <c r="J15830" s="91" t="s">
        <v>161</v>
      </c>
    </row>
    <row r="15831" spans="6:10">
      <c r="F15831" s="4">
        <v>38469</v>
      </c>
      <c r="G15831">
        <v>2.63</v>
      </c>
      <c r="H15831">
        <f t="shared" si="247"/>
        <v>1.62</v>
      </c>
      <c r="I15831" s="105">
        <f>AVERAGE(H$10:H15831)</f>
        <v>0.86825559347743642</v>
      </c>
      <c r="J15831" s="91" t="s">
        <v>161</v>
      </c>
    </row>
    <row r="15832" spans="6:10">
      <c r="F15832" s="4">
        <v>38470</v>
      </c>
      <c r="G15832">
        <v>2.89</v>
      </c>
      <c r="H15832">
        <f t="shared" si="247"/>
        <v>1.3000000000000003</v>
      </c>
      <c r="I15832" s="105">
        <f>AVERAGE(H$10:H15832)</f>
        <v>0.86828287935284065</v>
      </c>
      <c r="J15832" s="91" t="s">
        <v>161</v>
      </c>
    </row>
    <row r="15833" spans="6:10">
      <c r="F15833" s="4">
        <v>38471</v>
      </c>
      <c r="G15833">
        <v>2.97</v>
      </c>
      <c r="H15833">
        <f t="shared" si="247"/>
        <v>1.2399999999999998</v>
      </c>
      <c r="I15833" s="105">
        <f>AVERAGE(H$10:H15833)</f>
        <v>0.86830637007077849</v>
      </c>
      <c r="J15833" s="91" t="s">
        <v>161</v>
      </c>
    </row>
    <row r="15834" spans="6:10">
      <c r="F15834" s="4">
        <v>38472</v>
      </c>
      <c r="G15834">
        <v>2.97</v>
      </c>
      <c r="H15834">
        <f t="shared" si="247"/>
        <v>1.2399999999999998</v>
      </c>
      <c r="I15834" s="105">
        <f>AVERAGE(H$10:H15834)</f>
        <v>0.86832985781990513</v>
      </c>
      <c r="J15834" s="91" t="s">
        <v>161</v>
      </c>
    </row>
    <row r="15835" spans="6:10">
      <c r="F15835" s="4">
        <v>38473</v>
      </c>
      <c r="G15835">
        <v>2.97</v>
      </c>
      <c r="H15835">
        <f t="shared" si="247"/>
        <v>1.2399999999999998</v>
      </c>
      <c r="I15835" s="105">
        <f>AVERAGE(H$10:H15835)</f>
        <v>0.86835334260078334</v>
      </c>
      <c r="J15835" s="91" t="s">
        <v>161</v>
      </c>
    </row>
    <row r="15836" spans="6:10">
      <c r="F15836" s="4">
        <v>38474</v>
      </c>
      <c r="G15836">
        <v>2.98</v>
      </c>
      <c r="H15836">
        <f t="shared" si="247"/>
        <v>1.23</v>
      </c>
      <c r="I15836" s="105">
        <f>AVERAGE(H$10:H15836)</f>
        <v>0.86837619258229592</v>
      </c>
      <c r="J15836" s="91" t="s">
        <v>161</v>
      </c>
    </row>
    <row r="15837" spans="6:10">
      <c r="F15837" s="4">
        <v>38475</v>
      </c>
      <c r="G15837">
        <v>2.95</v>
      </c>
      <c r="H15837">
        <f t="shared" si="247"/>
        <v>1.2599999999999998</v>
      </c>
      <c r="I15837" s="105">
        <f>AVERAGE(H$10:H15837)</f>
        <v>0.86840093505180671</v>
      </c>
      <c r="J15837" s="91" t="s">
        <v>161</v>
      </c>
    </row>
    <row r="15838" spans="6:10">
      <c r="F15838" s="4">
        <v>38476</v>
      </c>
      <c r="G15838">
        <v>2.99</v>
      </c>
      <c r="H15838">
        <f t="shared" si="247"/>
        <v>1.21</v>
      </c>
      <c r="I15838" s="105">
        <f>AVERAGE(H$10:H15838)</f>
        <v>0.86842251563585804</v>
      </c>
      <c r="J15838" s="91" t="s">
        <v>161</v>
      </c>
    </row>
    <row r="15839" spans="6:10">
      <c r="F15839" s="4">
        <v>38477</v>
      </c>
      <c r="G15839">
        <v>2.99</v>
      </c>
      <c r="H15839">
        <f t="shared" si="247"/>
        <v>1.2000000000000002</v>
      </c>
      <c r="I15839" s="105">
        <f>AVERAGE(H$10:H15839)</f>
        <v>0.86844346178142751</v>
      </c>
      <c r="J15839" s="91" t="s">
        <v>161</v>
      </c>
    </row>
    <row r="15840" spans="6:10">
      <c r="F15840" s="4">
        <v>38478</v>
      </c>
      <c r="G15840">
        <v>2.98</v>
      </c>
      <c r="H15840">
        <f t="shared" si="247"/>
        <v>1.3000000000000003</v>
      </c>
      <c r="I15840" s="105">
        <f>AVERAGE(H$10:H15840)</f>
        <v>0.86847072200113684</v>
      </c>
      <c r="J15840" s="91" t="s">
        <v>161</v>
      </c>
    </row>
    <row r="15841" spans="6:10">
      <c r="F15841" s="4">
        <v>38479</v>
      </c>
      <c r="G15841">
        <v>2.98</v>
      </c>
      <c r="H15841">
        <f t="shared" si="247"/>
        <v>1.3000000000000003</v>
      </c>
      <c r="I15841" s="105">
        <f>AVERAGE(H$10:H15841)</f>
        <v>0.86849797877715995</v>
      </c>
      <c r="J15841" s="91" t="s">
        <v>161</v>
      </c>
    </row>
    <row r="15842" spans="6:10">
      <c r="F15842" s="4">
        <v>38480</v>
      </c>
      <c r="G15842">
        <v>2.98</v>
      </c>
      <c r="H15842">
        <f t="shared" si="247"/>
        <v>1.3000000000000003</v>
      </c>
      <c r="I15842" s="105">
        <f>AVERAGE(H$10:H15842)</f>
        <v>0.86852523211014943</v>
      </c>
      <c r="J15842" s="91" t="s">
        <v>161</v>
      </c>
    </row>
    <row r="15843" spans="6:10">
      <c r="F15843" s="4">
        <v>38481</v>
      </c>
      <c r="G15843">
        <v>2.99</v>
      </c>
      <c r="H15843">
        <f t="shared" si="247"/>
        <v>1.2999999999999998</v>
      </c>
      <c r="I15843" s="105">
        <f>AVERAGE(H$10:H15843)</f>
        <v>0.86855248200075752</v>
      </c>
      <c r="J15843" s="91" t="s">
        <v>161</v>
      </c>
    </row>
    <row r="15844" spans="6:10">
      <c r="F15844" s="4">
        <v>38482</v>
      </c>
      <c r="G15844">
        <v>2.99</v>
      </c>
      <c r="H15844">
        <f t="shared" si="247"/>
        <v>1.2400000000000002</v>
      </c>
      <c r="I15844" s="105">
        <f>AVERAGE(H$10:H15844)</f>
        <v>0.86857593937480226</v>
      </c>
      <c r="J15844" s="91" t="s">
        <v>161</v>
      </c>
    </row>
    <row r="15845" spans="6:10">
      <c r="F15845" s="4">
        <v>38483</v>
      </c>
      <c r="G15845">
        <v>2.99</v>
      </c>
      <c r="H15845">
        <f t="shared" si="247"/>
        <v>1.2199999999999998</v>
      </c>
      <c r="I15845" s="105">
        <f>AVERAGE(H$10:H15845)</f>
        <v>0.86859813084112114</v>
      </c>
      <c r="J15845" s="91" t="s">
        <v>161</v>
      </c>
    </row>
    <row r="15846" spans="6:10">
      <c r="F15846" s="4">
        <v>38484</v>
      </c>
      <c r="G15846">
        <v>3.01</v>
      </c>
      <c r="H15846">
        <f t="shared" si="247"/>
        <v>1.17</v>
      </c>
      <c r="I15846" s="105">
        <f>AVERAGE(H$10:H15846)</f>
        <v>0.86861716234135211</v>
      </c>
      <c r="J15846" s="91" t="s">
        <v>161</v>
      </c>
    </row>
    <row r="15847" spans="6:10">
      <c r="F15847" s="4">
        <v>38485</v>
      </c>
      <c r="G15847">
        <v>3.01</v>
      </c>
      <c r="H15847">
        <f t="shared" si="247"/>
        <v>1.1100000000000003</v>
      </c>
      <c r="I15847" s="105">
        <f>AVERAGE(H$10:H15847)</f>
        <v>0.86863240308119671</v>
      </c>
      <c r="J15847" s="91" t="s">
        <v>161</v>
      </c>
    </row>
    <row r="15848" spans="6:10">
      <c r="F15848" s="4">
        <v>38486</v>
      </c>
      <c r="G15848">
        <v>3.01</v>
      </c>
      <c r="H15848">
        <f t="shared" si="247"/>
        <v>1.1100000000000003</v>
      </c>
      <c r="I15848" s="105">
        <f>AVERAGE(H$10:H15848)</f>
        <v>0.86864764189658406</v>
      </c>
      <c r="J15848" s="91" t="s">
        <v>161</v>
      </c>
    </row>
    <row r="15849" spans="6:10">
      <c r="F15849" s="4">
        <v>38487</v>
      </c>
      <c r="G15849">
        <v>3.01</v>
      </c>
      <c r="H15849">
        <f t="shared" si="247"/>
        <v>1.1100000000000003</v>
      </c>
      <c r="I15849" s="105">
        <f>AVERAGE(H$10:H15849)</f>
        <v>0.86866287878787851</v>
      </c>
      <c r="J15849" s="91" t="s">
        <v>161</v>
      </c>
    </row>
    <row r="15850" spans="6:10">
      <c r="F15850" s="4">
        <v>38488</v>
      </c>
      <c r="G15850">
        <v>3.06</v>
      </c>
      <c r="H15850">
        <f t="shared" si="247"/>
        <v>1.0699999999999998</v>
      </c>
      <c r="I15850" s="105">
        <f>AVERAGE(H$10:H15850)</f>
        <v>0.86867558866233163</v>
      </c>
      <c r="J15850" s="91" t="s">
        <v>161</v>
      </c>
    </row>
    <row r="15851" spans="6:10">
      <c r="F15851" s="4">
        <v>38489</v>
      </c>
      <c r="G15851">
        <v>2.99</v>
      </c>
      <c r="H15851">
        <f t="shared" si="247"/>
        <v>1.1299999999999999</v>
      </c>
      <c r="I15851" s="105">
        <f>AVERAGE(H$10:H15851)</f>
        <v>0.86869208433278589</v>
      </c>
      <c r="J15851" s="91" t="s">
        <v>161</v>
      </c>
    </row>
    <row r="15852" spans="6:10">
      <c r="F15852" s="4">
        <v>38490</v>
      </c>
      <c r="G15852">
        <v>3</v>
      </c>
      <c r="H15852">
        <f t="shared" si="247"/>
        <v>1.0700000000000003</v>
      </c>
      <c r="I15852" s="105">
        <f>AVERAGE(H$10:H15852)</f>
        <v>0.8687047907593255</v>
      </c>
      <c r="J15852" s="91" t="s">
        <v>161</v>
      </c>
    </row>
    <row r="15853" spans="6:10">
      <c r="F15853" s="4">
        <v>38491</v>
      </c>
      <c r="G15853">
        <v>3.02</v>
      </c>
      <c r="H15853">
        <f t="shared" si="247"/>
        <v>1.0900000000000003</v>
      </c>
      <c r="I15853" s="105">
        <f>AVERAGE(H$10:H15853)</f>
        <v>0.86871875788942154</v>
      </c>
      <c r="J15853" s="91" t="s">
        <v>161</v>
      </c>
    </row>
    <row r="15854" spans="6:10">
      <c r="F15854" s="4">
        <v>38492</v>
      </c>
      <c r="G15854">
        <v>3.01</v>
      </c>
      <c r="H15854">
        <f t="shared" si="247"/>
        <v>1.1200000000000001</v>
      </c>
      <c r="I15854" s="105">
        <f>AVERAGE(H$10:H15854)</f>
        <v>0.86873461659829565</v>
      </c>
      <c r="J15854" s="91" t="s">
        <v>161</v>
      </c>
    </row>
    <row r="15855" spans="6:10">
      <c r="F15855" s="4">
        <v>38493</v>
      </c>
      <c r="G15855">
        <v>3.01</v>
      </c>
      <c r="H15855">
        <f t="shared" si="247"/>
        <v>1.1200000000000001</v>
      </c>
      <c r="I15855" s="105">
        <f>AVERAGE(H$10:H15855)</f>
        <v>0.86875047330556576</v>
      </c>
      <c r="J15855" s="91" t="s">
        <v>161</v>
      </c>
    </row>
    <row r="15856" spans="6:10">
      <c r="F15856" s="4">
        <v>38494</v>
      </c>
      <c r="G15856">
        <v>3.01</v>
      </c>
      <c r="H15856">
        <f t="shared" si="247"/>
        <v>1.1200000000000001</v>
      </c>
      <c r="I15856" s="105">
        <f>AVERAGE(H$10:H15856)</f>
        <v>0.8687663280116108</v>
      </c>
      <c r="J15856" s="91" t="s">
        <v>161</v>
      </c>
    </row>
    <row r="15857" spans="6:10">
      <c r="F15857" s="4">
        <v>38495</v>
      </c>
      <c r="G15857">
        <v>3.01</v>
      </c>
      <c r="H15857">
        <f t="shared" si="247"/>
        <v>1.0600000000000005</v>
      </c>
      <c r="I15857" s="105">
        <f>AVERAGE(H$10:H15857)</f>
        <v>0.86877839475012597</v>
      </c>
      <c r="J15857" s="91" t="s">
        <v>161</v>
      </c>
    </row>
    <row r="15858" spans="6:10">
      <c r="F15858" s="4">
        <v>38496</v>
      </c>
      <c r="G15858">
        <v>2.99</v>
      </c>
      <c r="H15858">
        <f t="shared" si="247"/>
        <v>1.0499999999999998</v>
      </c>
      <c r="I15858" s="105">
        <f>AVERAGE(H$10:H15858)</f>
        <v>0.86878982901129376</v>
      </c>
      <c r="J15858" s="91" t="s">
        <v>161</v>
      </c>
    </row>
    <row r="15859" spans="6:10">
      <c r="F15859" s="4">
        <v>38497</v>
      </c>
      <c r="G15859">
        <v>3.01</v>
      </c>
      <c r="H15859">
        <f t="shared" si="247"/>
        <v>1.0700000000000003</v>
      </c>
      <c r="I15859" s="105">
        <f>AVERAGE(H$10:H15859)</f>
        <v>0.86880252365930566</v>
      </c>
      <c r="J15859" s="91" t="s">
        <v>161</v>
      </c>
    </row>
    <row r="15860" spans="6:10">
      <c r="F15860" s="4">
        <v>38498</v>
      </c>
      <c r="G15860">
        <v>3.01</v>
      </c>
      <c r="H15860">
        <f t="shared" si="247"/>
        <v>1.0700000000000003</v>
      </c>
      <c r="I15860" s="105">
        <f>AVERAGE(H$10:H15860)</f>
        <v>0.86881521670557027</v>
      </c>
      <c r="J15860" s="91" t="s">
        <v>161</v>
      </c>
    </row>
    <row r="15861" spans="6:10">
      <c r="F15861" s="4">
        <v>38499</v>
      </c>
      <c r="G15861">
        <v>3.01</v>
      </c>
      <c r="H15861">
        <f t="shared" si="247"/>
        <v>1.0700000000000003</v>
      </c>
      <c r="I15861" s="105">
        <f>AVERAGE(H$10:H15861)</f>
        <v>0.86882790815039079</v>
      </c>
      <c r="J15861" s="91" t="s">
        <v>161</v>
      </c>
    </row>
    <row r="15862" spans="6:10">
      <c r="F15862" s="4">
        <v>38500</v>
      </c>
      <c r="G15862">
        <v>3.01</v>
      </c>
      <c r="H15862">
        <f t="shared" si="247"/>
        <v>1.0700000000000003</v>
      </c>
      <c r="I15862" s="105">
        <f>AVERAGE(H$10:H15862)</f>
        <v>0.8688405979940701</v>
      </c>
      <c r="J15862" s="91" t="s">
        <v>161</v>
      </c>
    </row>
    <row r="15863" spans="6:10">
      <c r="F15863" s="4">
        <v>38501</v>
      </c>
      <c r="G15863">
        <v>3.01</v>
      </c>
      <c r="H15863">
        <f t="shared" si="247"/>
        <v>1.0700000000000003</v>
      </c>
      <c r="I15863" s="105">
        <f>AVERAGE(H$10:H15863)</f>
        <v>0.86885328623691138</v>
      </c>
      <c r="J15863" s="91" t="s">
        <v>161</v>
      </c>
    </row>
    <row r="15864" spans="6:10">
      <c r="F15864" s="4">
        <v>38502</v>
      </c>
      <c r="G15864">
        <v>3.01</v>
      </c>
      <c r="H15864">
        <f t="shared" si="247"/>
        <v>1.0700000000000003</v>
      </c>
      <c r="I15864" s="105">
        <f>AVERAGE(H$10:H15864)</f>
        <v>0.86886597287921752</v>
      </c>
      <c r="J15864" s="91" t="s">
        <v>161</v>
      </c>
    </row>
    <row r="15865" spans="6:10">
      <c r="F15865" s="4">
        <v>38503</v>
      </c>
      <c r="G15865">
        <v>3.09</v>
      </c>
      <c r="H15865">
        <f t="shared" si="247"/>
        <v>0.91000000000000014</v>
      </c>
      <c r="I15865" s="105">
        <f>AVERAGE(H$10:H15865)</f>
        <v>0.86886856710393501</v>
      </c>
      <c r="J15865" s="91" t="s">
        <v>161</v>
      </c>
    </row>
    <row r="15866" spans="6:10">
      <c r="F15866" s="4">
        <v>38504</v>
      </c>
      <c r="G15866">
        <v>3.02</v>
      </c>
      <c r="H15866">
        <f t="shared" si="247"/>
        <v>0.89000000000000012</v>
      </c>
      <c r="I15866" s="105">
        <f>AVERAGE(H$10:H15866)</f>
        <v>0.86886989972882589</v>
      </c>
      <c r="J15866" s="91" t="s">
        <v>161</v>
      </c>
    </row>
    <row r="15867" spans="6:10">
      <c r="F15867" s="4">
        <v>38505</v>
      </c>
      <c r="G15867">
        <v>3</v>
      </c>
      <c r="H15867">
        <f t="shared" si="247"/>
        <v>0.89000000000000012</v>
      </c>
      <c r="I15867" s="105">
        <f>AVERAGE(H$10:H15867)</f>
        <v>0.8688712321856471</v>
      </c>
      <c r="J15867" s="91" t="s">
        <v>161</v>
      </c>
    </row>
    <row r="15868" spans="6:10">
      <c r="F15868" s="4">
        <v>38506</v>
      </c>
      <c r="G15868">
        <v>2.99</v>
      </c>
      <c r="H15868">
        <f t="shared" si="247"/>
        <v>0.98999999999999977</v>
      </c>
      <c r="I15868" s="105">
        <f>AVERAGE(H$10:H15868)</f>
        <v>0.86887887004224684</v>
      </c>
      <c r="J15868" s="91" t="s">
        <v>161</v>
      </c>
    </row>
    <row r="15869" spans="6:10">
      <c r="F15869" s="4">
        <v>38507</v>
      </c>
      <c r="G15869">
        <v>2.99</v>
      </c>
      <c r="H15869">
        <f t="shared" si="247"/>
        <v>0.98999999999999977</v>
      </c>
      <c r="I15869" s="105">
        <f>AVERAGE(H$10:H15869)</f>
        <v>0.8688865069356867</v>
      </c>
      <c r="J15869" s="91" t="s">
        <v>161</v>
      </c>
    </row>
    <row r="15870" spans="6:10">
      <c r="F15870" s="4">
        <v>38508</v>
      </c>
      <c r="G15870">
        <v>2.99</v>
      </c>
      <c r="H15870">
        <f t="shared" si="247"/>
        <v>0.98999999999999977</v>
      </c>
      <c r="I15870" s="105">
        <f>AVERAGE(H$10:H15870)</f>
        <v>0.86889414286614919</v>
      </c>
      <c r="J15870" s="91" t="s">
        <v>161</v>
      </c>
    </row>
    <row r="15871" spans="6:10">
      <c r="F15871" s="4">
        <v>38509</v>
      </c>
      <c r="G15871">
        <v>3</v>
      </c>
      <c r="H15871">
        <f t="shared" si="247"/>
        <v>0.96</v>
      </c>
      <c r="I15871" s="105">
        <f>AVERAGE(H$10:H15871)</f>
        <v>0.86889988652124517</v>
      </c>
      <c r="J15871" s="91" t="s">
        <v>161</v>
      </c>
    </row>
    <row r="15872" spans="6:10">
      <c r="F15872" s="4">
        <v>38510</v>
      </c>
      <c r="G15872">
        <v>2.96</v>
      </c>
      <c r="H15872">
        <f t="shared" si="247"/>
        <v>0.96</v>
      </c>
      <c r="I15872" s="105">
        <f>AVERAGE(H$10:H15872)</f>
        <v>0.86890562945218364</v>
      </c>
      <c r="J15872" s="91" t="s">
        <v>161</v>
      </c>
    </row>
    <row r="15873" spans="6:10">
      <c r="F15873" s="4">
        <v>38511</v>
      </c>
      <c r="G15873">
        <v>2.96</v>
      </c>
      <c r="H15873">
        <f t="shared" si="247"/>
        <v>0.99000000000000021</v>
      </c>
      <c r="I15873" s="105">
        <f>AVERAGE(H$10:H15873)</f>
        <v>0.86891326273323177</v>
      </c>
      <c r="J15873" s="91" t="s">
        <v>161</v>
      </c>
    </row>
    <row r="15874" spans="6:10">
      <c r="F15874" s="4">
        <v>38512</v>
      </c>
      <c r="G15874">
        <v>3.01</v>
      </c>
      <c r="H15874">
        <f t="shared" si="247"/>
        <v>0.9700000000000002</v>
      </c>
      <c r="I15874" s="105">
        <f>AVERAGE(H$10:H15874)</f>
        <v>0.86891963441537912</v>
      </c>
      <c r="J15874" s="91" t="s">
        <v>161</v>
      </c>
    </row>
    <row r="15875" spans="6:10">
      <c r="F15875" s="4">
        <v>38513</v>
      </c>
      <c r="G15875">
        <v>3.01</v>
      </c>
      <c r="H15875">
        <f t="shared" si="247"/>
        <v>1.04</v>
      </c>
      <c r="I15875" s="105">
        <f>AVERAGE(H$10:H15875)</f>
        <v>0.86893041724442144</v>
      </c>
      <c r="J15875" s="91" t="s">
        <v>161</v>
      </c>
    </row>
    <row r="15876" spans="6:10">
      <c r="F15876" s="4">
        <v>38514</v>
      </c>
      <c r="G15876">
        <v>3.01</v>
      </c>
      <c r="H15876">
        <f t="shared" si="247"/>
        <v>1.04</v>
      </c>
      <c r="I15876" s="105">
        <f>AVERAGE(H$10:H15876)</f>
        <v>0.86894119871431219</v>
      </c>
      <c r="J15876" s="91" t="s">
        <v>161</v>
      </c>
    </row>
    <row r="15877" spans="6:10">
      <c r="F15877" s="4">
        <v>38515</v>
      </c>
      <c r="G15877">
        <v>3.01</v>
      </c>
      <c r="H15877">
        <f t="shared" si="247"/>
        <v>1.04</v>
      </c>
      <c r="I15877" s="105">
        <f>AVERAGE(H$10:H15877)</f>
        <v>0.86895197882530828</v>
      </c>
      <c r="J15877" s="91" t="s">
        <v>161</v>
      </c>
    </row>
    <row r="15878" spans="6:10">
      <c r="F15878" s="4">
        <v>38516</v>
      </c>
      <c r="G15878">
        <v>3.04</v>
      </c>
      <c r="H15878">
        <f t="shared" si="247"/>
        <v>1.0499999999999998</v>
      </c>
      <c r="I15878" s="105">
        <f>AVERAGE(H$10:H15878)</f>
        <v>0.86896338773709692</v>
      </c>
      <c r="J15878" s="91" t="s">
        <v>161</v>
      </c>
    </row>
    <row r="15879" spans="6:10">
      <c r="F15879" s="4">
        <v>38517</v>
      </c>
      <c r="G15879">
        <v>3.01</v>
      </c>
      <c r="H15879">
        <f t="shared" si="247"/>
        <v>1.1200000000000001</v>
      </c>
      <c r="I15879" s="105">
        <f>AVERAGE(H$10:H15879)</f>
        <v>0.8689792060491488</v>
      </c>
      <c r="J15879" s="91" t="s">
        <v>161</v>
      </c>
    </row>
    <row r="15880" spans="6:10">
      <c r="F15880" s="4">
        <v>38518</v>
      </c>
      <c r="G15880">
        <v>3.05</v>
      </c>
      <c r="H15880">
        <f t="shared" si="247"/>
        <v>1.0700000000000003</v>
      </c>
      <c r="I15880" s="105">
        <f>AVERAGE(H$10:H15880)</f>
        <v>0.8689918719677393</v>
      </c>
      <c r="J15880" s="91" t="s">
        <v>161</v>
      </c>
    </row>
    <row r="15881" spans="6:10">
      <c r="F15881" s="4">
        <v>38519</v>
      </c>
      <c r="G15881">
        <v>3</v>
      </c>
      <c r="H15881">
        <f t="shared" si="247"/>
        <v>1.0899999999999999</v>
      </c>
      <c r="I15881" s="105">
        <f>AVERAGE(H$10:H15881)</f>
        <v>0.8690057963709672</v>
      </c>
      <c r="J15881" s="91" t="s">
        <v>161</v>
      </c>
    </row>
    <row r="15882" spans="6:10">
      <c r="F15882" s="4">
        <v>38520</v>
      </c>
      <c r="G15882">
        <v>2.99</v>
      </c>
      <c r="H15882">
        <f t="shared" ref="H15882:H15945" si="248">IFERROR(((VLOOKUP(F15882,$A$9:$B$14200,2,FALSE))-G15882),H15881)</f>
        <v>1.0999999999999996</v>
      </c>
      <c r="I15882" s="105">
        <f>AVERAGE(H$10:H15882)</f>
        <v>0.86902034902034853</v>
      </c>
      <c r="J15882" s="91" t="s">
        <v>161</v>
      </c>
    </row>
    <row r="15883" spans="6:10">
      <c r="F15883" s="4">
        <v>38521</v>
      </c>
      <c r="G15883">
        <v>2.99</v>
      </c>
      <c r="H15883">
        <f t="shared" si="248"/>
        <v>1.0999999999999996</v>
      </c>
      <c r="I15883" s="105">
        <f>AVERAGE(H$10:H15883)</f>
        <v>0.86903489983620963</v>
      </c>
      <c r="J15883" s="91" t="s">
        <v>161</v>
      </c>
    </row>
    <row r="15884" spans="6:10">
      <c r="F15884" s="4">
        <v>38522</v>
      </c>
      <c r="G15884">
        <v>2.99</v>
      </c>
      <c r="H15884">
        <f t="shared" si="248"/>
        <v>1.0999999999999996</v>
      </c>
      <c r="I15884" s="105">
        <f>AVERAGE(H$10:H15884)</f>
        <v>0.86904944881889712</v>
      </c>
      <c r="J15884" s="91" t="s">
        <v>161</v>
      </c>
    </row>
    <row r="15885" spans="6:10">
      <c r="F15885" s="4">
        <v>38523</v>
      </c>
      <c r="G15885">
        <v>3.01</v>
      </c>
      <c r="H15885">
        <f t="shared" si="248"/>
        <v>1.1000000000000005</v>
      </c>
      <c r="I15885" s="105">
        <f>AVERAGE(H$10:H15885)</f>
        <v>0.86906399596875739</v>
      </c>
      <c r="J15885" s="91" t="s">
        <v>161</v>
      </c>
    </row>
    <row r="15886" spans="6:10">
      <c r="F15886" s="4">
        <v>38524</v>
      </c>
      <c r="G15886">
        <v>2.96</v>
      </c>
      <c r="H15886">
        <f t="shared" si="248"/>
        <v>1.0999999999999996</v>
      </c>
      <c r="I15886" s="105">
        <f>AVERAGE(H$10:H15886)</f>
        <v>0.86907854128613671</v>
      </c>
      <c r="J15886" s="91" t="s">
        <v>161</v>
      </c>
    </row>
    <row r="15887" spans="6:10">
      <c r="F15887" s="4">
        <v>38525</v>
      </c>
      <c r="G15887">
        <v>2.93</v>
      </c>
      <c r="H15887">
        <f t="shared" si="248"/>
        <v>1.02</v>
      </c>
      <c r="I15887" s="105">
        <f>AVERAGE(H$10:H15887)</f>
        <v>0.86908804635344461</v>
      </c>
      <c r="J15887" s="91" t="s">
        <v>161</v>
      </c>
    </row>
    <row r="15888" spans="6:10">
      <c r="F15888" s="4">
        <v>38526</v>
      </c>
      <c r="G15888">
        <v>3.05</v>
      </c>
      <c r="H15888">
        <f t="shared" si="248"/>
        <v>0.91000000000000014</v>
      </c>
      <c r="I15888" s="105">
        <f>AVERAGE(H$10:H15888)</f>
        <v>0.86909062283519078</v>
      </c>
      <c r="J15888" s="91" t="s">
        <v>161</v>
      </c>
    </row>
    <row r="15889" spans="6:12">
      <c r="F15889" s="4">
        <v>38527</v>
      </c>
      <c r="G15889">
        <v>3.07</v>
      </c>
      <c r="H15889">
        <f t="shared" si="248"/>
        <v>0.85000000000000009</v>
      </c>
      <c r="I15889" s="105">
        <f>AVERAGE(H$10:H15889)</f>
        <v>0.86908942065491146</v>
      </c>
      <c r="J15889" s="91" t="s">
        <v>161</v>
      </c>
    </row>
    <row r="15890" spans="6:12">
      <c r="F15890" s="4">
        <v>38528</v>
      </c>
      <c r="G15890">
        <v>3.07</v>
      </c>
      <c r="H15890">
        <f t="shared" si="248"/>
        <v>0.85000000000000009</v>
      </c>
      <c r="I15890" s="105">
        <f>AVERAGE(H$10:H15890)</f>
        <v>0.8690882186260307</v>
      </c>
      <c r="J15890" s="91" t="s">
        <v>161</v>
      </c>
    </row>
    <row r="15891" spans="6:12">
      <c r="F15891" s="4">
        <v>38529</v>
      </c>
      <c r="G15891">
        <v>3.07</v>
      </c>
      <c r="H15891">
        <f t="shared" si="248"/>
        <v>0.85000000000000009</v>
      </c>
      <c r="I15891" s="105">
        <f>AVERAGE(H$10:H15891)</f>
        <v>0.86908701674851996</v>
      </c>
      <c r="J15891" s="91" t="s">
        <v>161</v>
      </c>
    </row>
    <row r="15892" spans="6:12">
      <c r="F15892" s="4">
        <v>38530</v>
      </c>
      <c r="G15892">
        <v>3.17</v>
      </c>
      <c r="H15892">
        <f t="shared" si="248"/>
        <v>0.73</v>
      </c>
      <c r="I15892" s="105">
        <f>AVERAGE(H$10:H15892)</f>
        <v>0.8690782597746014</v>
      </c>
      <c r="J15892" s="91" t="s">
        <v>161</v>
      </c>
    </row>
    <row r="15893" spans="6:12">
      <c r="F15893" s="4">
        <v>38531</v>
      </c>
      <c r="G15893">
        <v>3.17</v>
      </c>
      <c r="H15893">
        <f t="shared" si="248"/>
        <v>0.80000000000000027</v>
      </c>
      <c r="I15893" s="105">
        <f>AVERAGE(H$10:H15893)</f>
        <v>0.86907391085368879</v>
      </c>
      <c r="J15893" s="91" t="s">
        <v>161</v>
      </c>
    </row>
    <row r="15894" spans="6:12">
      <c r="F15894" s="4">
        <v>38532</v>
      </c>
      <c r="G15894">
        <v>3.2</v>
      </c>
      <c r="H15894">
        <f t="shared" si="248"/>
        <v>0.79</v>
      </c>
      <c r="I15894" s="105">
        <f>AVERAGE(H$10:H15894)</f>
        <v>0.86906893295561816</v>
      </c>
      <c r="J15894" s="91" t="s">
        <v>161</v>
      </c>
    </row>
    <row r="15895" spans="6:12">
      <c r="F15895" s="4">
        <v>38533</v>
      </c>
      <c r="G15895">
        <v>3.35</v>
      </c>
      <c r="H15895">
        <f t="shared" si="248"/>
        <v>0.58999999999999986</v>
      </c>
      <c r="I15895" s="105">
        <f>AVERAGE(H$10:H15895)</f>
        <v>0.86905136598262589</v>
      </c>
      <c r="J15895" s="91" t="s">
        <v>161</v>
      </c>
      <c r="K15895" s="12" t="s">
        <v>84</v>
      </c>
      <c r="L15895" s="23">
        <f>AVERAGE(G15804:G15895)/100</f>
        <v>2.9419565217391308E-2</v>
      </c>
    </row>
    <row r="15896" spans="6:12">
      <c r="F15896" s="4">
        <v>38534</v>
      </c>
      <c r="G15896">
        <v>3.36</v>
      </c>
      <c r="H15896">
        <f t="shared" si="248"/>
        <v>0.69999999999999973</v>
      </c>
      <c r="I15896" s="105">
        <f>AVERAGE(H$10:H15896)</f>
        <v>0.86904072512116792</v>
      </c>
      <c r="J15896" s="91" t="s">
        <v>162</v>
      </c>
    </row>
    <row r="15897" spans="6:12">
      <c r="F15897" s="4">
        <v>38535</v>
      </c>
      <c r="G15897">
        <v>3.36</v>
      </c>
      <c r="H15897">
        <f t="shared" si="248"/>
        <v>0.69999999999999973</v>
      </c>
      <c r="I15897" s="105">
        <f>AVERAGE(H$10:H15897)</f>
        <v>0.86903008559919415</v>
      </c>
      <c r="J15897" s="91" t="s">
        <v>162</v>
      </c>
    </row>
    <row r="15898" spans="6:12">
      <c r="F15898" s="4">
        <v>38536</v>
      </c>
      <c r="G15898">
        <v>3.36</v>
      </c>
      <c r="H15898">
        <f t="shared" si="248"/>
        <v>0.69999999999999973</v>
      </c>
      <c r="I15898" s="105">
        <f>AVERAGE(H$10:H15898)</f>
        <v>0.86901944741645143</v>
      </c>
      <c r="J15898" s="91" t="s">
        <v>162</v>
      </c>
    </row>
    <row r="15899" spans="6:12">
      <c r="F15899" s="4">
        <v>38537</v>
      </c>
      <c r="G15899">
        <v>3.36</v>
      </c>
      <c r="H15899">
        <f t="shared" si="248"/>
        <v>0.69999999999999973</v>
      </c>
      <c r="I15899" s="105">
        <f>AVERAGE(H$10:H15899)</f>
        <v>0.86900881057268708</v>
      </c>
      <c r="J15899" s="91" t="s">
        <v>162</v>
      </c>
    </row>
    <row r="15900" spans="6:12">
      <c r="F15900" s="4">
        <v>38538</v>
      </c>
      <c r="G15900">
        <v>3.27</v>
      </c>
      <c r="H15900">
        <f t="shared" si="248"/>
        <v>0.8400000000000003</v>
      </c>
      <c r="I15900" s="105">
        <f>AVERAGE(H$10:H15900)</f>
        <v>0.86900698508589758</v>
      </c>
      <c r="J15900" s="91" t="s">
        <v>162</v>
      </c>
    </row>
    <row r="15901" spans="6:12">
      <c r="F15901" s="4">
        <v>38539</v>
      </c>
      <c r="G15901">
        <v>2.99</v>
      </c>
      <c r="H15901">
        <f t="shared" si="248"/>
        <v>1.0899999999999999</v>
      </c>
      <c r="I15901" s="105">
        <f>AVERAGE(H$10:H15901)</f>
        <v>0.86902089101434665</v>
      </c>
      <c r="J15901" s="91" t="s">
        <v>162</v>
      </c>
    </row>
    <row r="15902" spans="6:12">
      <c r="F15902" s="4">
        <v>38540</v>
      </c>
      <c r="G15902">
        <v>3.18</v>
      </c>
      <c r="H15902">
        <f t="shared" si="248"/>
        <v>0.86999999999999966</v>
      </c>
      <c r="I15902" s="105">
        <f>AVERAGE(H$10:H15902)</f>
        <v>0.86902095262065049</v>
      </c>
      <c r="J15902" s="91" t="s">
        <v>162</v>
      </c>
    </row>
    <row r="15903" spans="6:12">
      <c r="F15903" s="4">
        <v>38541</v>
      </c>
      <c r="G15903">
        <v>3.22</v>
      </c>
      <c r="H15903">
        <f t="shared" si="248"/>
        <v>0.89000000000000012</v>
      </c>
      <c r="I15903" s="105">
        <f>AVERAGE(H$10:H15903)</f>
        <v>0.86902227255568121</v>
      </c>
      <c r="J15903" s="91" t="s">
        <v>162</v>
      </c>
    </row>
    <row r="15904" spans="6:12">
      <c r="F15904" s="4">
        <v>38542</v>
      </c>
      <c r="G15904">
        <v>3.22</v>
      </c>
      <c r="H15904">
        <f t="shared" si="248"/>
        <v>0.89000000000000012</v>
      </c>
      <c r="I15904" s="105">
        <f>AVERAGE(H$10:H15904)</f>
        <v>0.86902359232463022</v>
      </c>
      <c r="J15904" s="91" t="s">
        <v>162</v>
      </c>
    </row>
    <row r="15905" spans="6:10">
      <c r="F15905" s="4">
        <v>38543</v>
      </c>
      <c r="G15905">
        <v>3.22</v>
      </c>
      <c r="H15905">
        <f t="shared" si="248"/>
        <v>0.89000000000000012</v>
      </c>
      <c r="I15905" s="105">
        <f>AVERAGE(H$10:H15905)</f>
        <v>0.86902491192752873</v>
      </c>
      <c r="J15905" s="91" t="s">
        <v>162</v>
      </c>
    </row>
    <row r="15906" spans="6:10">
      <c r="F15906" s="4">
        <v>38544</v>
      </c>
      <c r="G15906">
        <v>3.23</v>
      </c>
      <c r="H15906">
        <f t="shared" si="248"/>
        <v>0.88000000000000034</v>
      </c>
      <c r="I15906" s="105">
        <f>AVERAGE(H$10:H15906)</f>
        <v>0.86902560231490189</v>
      </c>
      <c r="J15906" s="91" t="s">
        <v>162</v>
      </c>
    </row>
    <row r="15907" spans="6:10">
      <c r="F15907" s="4">
        <v>38545</v>
      </c>
      <c r="G15907">
        <v>3.23</v>
      </c>
      <c r="H15907">
        <f t="shared" si="248"/>
        <v>0.92000000000000037</v>
      </c>
      <c r="I15907" s="105">
        <f>AVERAGE(H$10:H15907)</f>
        <v>0.86902880865517651</v>
      </c>
      <c r="J15907" s="91" t="s">
        <v>162</v>
      </c>
    </row>
    <row r="15908" spans="6:10">
      <c r="F15908" s="4">
        <v>38546</v>
      </c>
      <c r="G15908">
        <v>3.27</v>
      </c>
      <c r="H15908">
        <f t="shared" si="248"/>
        <v>0.89999999999999991</v>
      </c>
      <c r="I15908" s="105">
        <f>AVERAGE(H$10:H15908)</f>
        <v>0.86903075665136142</v>
      </c>
      <c r="J15908" s="91" t="s">
        <v>162</v>
      </c>
    </row>
    <row r="15909" spans="6:10">
      <c r="F15909" s="4">
        <v>38547</v>
      </c>
      <c r="G15909">
        <v>3.32</v>
      </c>
      <c r="H15909">
        <f t="shared" si="248"/>
        <v>0.87000000000000055</v>
      </c>
      <c r="I15909" s="105">
        <f>AVERAGE(H$10:H15909)</f>
        <v>0.86903081761006262</v>
      </c>
      <c r="J15909" s="91" t="s">
        <v>162</v>
      </c>
    </row>
    <row r="15910" spans="6:10">
      <c r="F15910" s="4">
        <v>38548</v>
      </c>
      <c r="G15910">
        <v>3.32</v>
      </c>
      <c r="H15910">
        <f t="shared" si="248"/>
        <v>0.85999999999999988</v>
      </c>
      <c r="I15910" s="105">
        <f>AVERAGE(H$10:H15910)</f>
        <v>0.86903024966983189</v>
      </c>
      <c r="J15910" s="91" t="s">
        <v>162</v>
      </c>
    </row>
    <row r="15911" spans="6:10">
      <c r="F15911" s="4">
        <v>38549</v>
      </c>
      <c r="G15911">
        <v>3.32</v>
      </c>
      <c r="H15911">
        <f t="shared" si="248"/>
        <v>0.85999999999999988</v>
      </c>
      <c r="I15911" s="105">
        <f>AVERAGE(H$10:H15911)</f>
        <v>0.86902968180103113</v>
      </c>
      <c r="J15911" s="91" t="s">
        <v>162</v>
      </c>
    </row>
    <row r="15912" spans="6:10">
      <c r="F15912" s="4">
        <v>38550</v>
      </c>
      <c r="G15912">
        <v>3.32</v>
      </c>
      <c r="H15912">
        <f t="shared" si="248"/>
        <v>0.85999999999999988</v>
      </c>
      <c r="I15912" s="105">
        <f>AVERAGE(H$10:H15912)</f>
        <v>0.86902911400364702</v>
      </c>
      <c r="J15912" s="91" t="s">
        <v>162</v>
      </c>
    </row>
    <row r="15913" spans="6:10">
      <c r="F15913" s="4">
        <v>38551</v>
      </c>
      <c r="G15913">
        <v>3.19</v>
      </c>
      <c r="H15913">
        <f t="shared" si="248"/>
        <v>1.0299999999999998</v>
      </c>
      <c r="I15913" s="105">
        <f>AVERAGE(H$10:H15913)</f>
        <v>0.86903923541247474</v>
      </c>
      <c r="J15913" s="91" t="s">
        <v>162</v>
      </c>
    </row>
    <row r="15914" spans="6:10">
      <c r="F15914" s="4">
        <v>38552</v>
      </c>
      <c r="G15914">
        <v>3.13</v>
      </c>
      <c r="H15914">
        <f t="shared" si="248"/>
        <v>1.0700000000000003</v>
      </c>
      <c r="I15914" s="105">
        <f>AVERAGE(H$10:H15914)</f>
        <v>0.86905187048098076</v>
      </c>
      <c r="J15914" s="91" t="s">
        <v>162</v>
      </c>
    </row>
    <row r="15915" spans="6:10">
      <c r="F15915" s="4">
        <v>38553</v>
      </c>
      <c r="G15915">
        <v>3.25</v>
      </c>
      <c r="H15915">
        <f t="shared" si="248"/>
        <v>0.91999999999999993</v>
      </c>
      <c r="I15915" s="105">
        <f>AVERAGE(H$10:H15915)</f>
        <v>0.86905507355714817</v>
      </c>
      <c r="J15915" s="91" t="s">
        <v>162</v>
      </c>
    </row>
    <row r="15916" spans="6:10">
      <c r="F15916" s="4">
        <v>38554</v>
      </c>
      <c r="G15916">
        <v>3.27</v>
      </c>
      <c r="H15916">
        <f t="shared" si="248"/>
        <v>1.0100000000000002</v>
      </c>
      <c r="I15916" s="105">
        <f>AVERAGE(H$10:H15916)</f>
        <v>0.86906393411705529</v>
      </c>
      <c r="J15916" s="91" t="s">
        <v>162</v>
      </c>
    </row>
    <row r="15917" spans="6:10">
      <c r="F15917" s="4">
        <v>38555</v>
      </c>
      <c r="G15917">
        <v>3.25</v>
      </c>
      <c r="H15917">
        <f t="shared" si="248"/>
        <v>0.98000000000000043</v>
      </c>
      <c r="I15917" s="105">
        <f>AVERAGE(H$10:H15917)</f>
        <v>0.86907090771938633</v>
      </c>
      <c r="J15917" s="91" t="s">
        <v>162</v>
      </c>
    </row>
    <row r="15918" spans="6:10">
      <c r="F15918" s="4">
        <v>38556</v>
      </c>
      <c r="G15918">
        <v>3.25</v>
      </c>
      <c r="H15918">
        <f t="shared" si="248"/>
        <v>0.98000000000000043</v>
      </c>
      <c r="I15918" s="105">
        <f>AVERAGE(H$10:H15918)</f>
        <v>0.86907788044503098</v>
      </c>
      <c r="J15918" s="91" t="s">
        <v>162</v>
      </c>
    </row>
    <row r="15919" spans="6:10">
      <c r="F15919" s="4">
        <v>38557</v>
      </c>
      <c r="G15919">
        <v>3.25</v>
      </c>
      <c r="H15919">
        <f t="shared" si="248"/>
        <v>0.98000000000000043</v>
      </c>
      <c r="I15919" s="105">
        <f>AVERAGE(H$10:H15919)</f>
        <v>0.86908485229415444</v>
      </c>
      <c r="J15919" s="91" t="s">
        <v>162</v>
      </c>
    </row>
    <row r="15920" spans="6:10">
      <c r="F15920" s="4">
        <v>38558</v>
      </c>
      <c r="G15920">
        <v>3.28</v>
      </c>
      <c r="H15920">
        <f t="shared" si="248"/>
        <v>0.9700000000000002</v>
      </c>
      <c r="I15920" s="105">
        <f>AVERAGE(H$10:H15920)</f>
        <v>0.86909119477091301</v>
      </c>
      <c r="J15920" s="91" t="s">
        <v>162</v>
      </c>
    </row>
    <row r="15921" spans="6:10">
      <c r="F15921" s="4">
        <v>38559</v>
      </c>
      <c r="G15921">
        <v>3.25</v>
      </c>
      <c r="H15921">
        <f t="shared" si="248"/>
        <v>0.99000000000000021</v>
      </c>
      <c r="I15921" s="105">
        <f>AVERAGE(H$10:H15921)</f>
        <v>0.86909879336349904</v>
      </c>
      <c r="J15921" s="91" t="s">
        <v>162</v>
      </c>
    </row>
    <row r="15922" spans="6:10">
      <c r="F15922" s="4">
        <v>38560</v>
      </c>
      <c r="G15922">
        <v>3.27</v>
      </c>
      <c r="H15922">
        <f t="shared" si="248"/>
        <v>0.99999999999999956</v>
      </c>
      <c r="I15922" s="105">
        <f>AVERAGE(H$10:H15922)</f>
        <v>0.86910701941808566</v>
      </c>
      <c r="J15922" s="91" t="s">
        <v>162</v>
      </c>
    </row>
    <row r="15923" spans="6:10">
      <c r="F15923" s="4">
        <v>38561</v>
      </c>
      <c r="G15923">
        <v>3.27</v>
      </c>
      <c r="H15923">
        <f t="shared" si="248"/>
        <v>0.93000000000000016</v>
      </c>
      <c r="I15923" s="105">
        <f>AVERAGE(H$10:H15923)</f>
        <v>0.86911084579615416</v>
      </c>
      <c r="J15923" s="91" t="s">
        <v>162</v>
      </c>
    </row>
    <row r="15924" spans="6:10">
      <c r="F15924" s="4">
        <v>38562</v>
      </c>
      <c r="G15924">
        <v>3.31</v>
      </c>
      <c r="H15924">
        <f t="shared" si="248"/>
        <v>0.9700000000000002</v>
      </c>
      <c r="I15924" s="105">
        <f>AVERAGE(H$10:H15924)</f>
        <v>0.86911718504555424</v>
      </c>
      <c r="J15924" s="91" t="s">
        <v>162</v>
      </c>
    </row>
    <row r="15925" spans="6:10">
      <c r="F15925" s="4">
        <v>38563</v>
      </c>
      <c r="G15925">
        <v>3.31</v>
      </c>
      <c r="H15925">
        <f t="shared" si="248"/>
        <v>0.9700000000000002</v>
      </c>
      <c r="I15925" s="105">
        <f>AVERAGE(H$10:H15925)</f>
        <v>0.86912352349836619</v>
      </c>
      <c r="J15925" s="91" t="s">
        <v>162</v>
      </c>
    </row>
    <row r="15926" spans="6:10">
      <c r="F15926" s="4">
        <v>38564</v>
      </c>
      <c r="G15926">
        <v>3.31</v>
      </c>
      <c r="H15926">
        <f t="shared" si="248"/>
        <v>0.9700000000000002</v>
      </c>
      <c r="I15926" s="105">
        <f>AVERAGE(H$10:H15926)</f>
        <v>0.86912986115473989</v>
      </c>
      <c r="J15926" s="91" t="s">
        <v>162</v>
      </c>
    </row>
    <row r="15927" spans="6:10">
      <c r="F15927" s="4">
        <v>38565</v>
      </c>
      <c r="G15927">
        <v>3.3</v>
      </c>
      <c r="H15927">
        <f t="shared" si="248"/>
        <v>1.0200000000000005</v>
      </c>
      <c r="I15927" s="105">
        <f>AVERAGE(H$10:H15927)</f>
        <v>0.8691393391129536</v>
      </c>
      <c r="J15927" s="91" t="s">
        <v>162</v>
      </c>
    </row>
    <row r="15928" spans="6:10">
      <c r="F15928" s="4">
        <v>38566</v>
      </c>
      <c r="G15928">
        <v>3.2</v>
      </c>
      <c r="H15928">
        <f t="shared" si="248"/>
        <v>1.1399999999999997</v>
      </c>
      <c r="I15928" s="105">
        <f>AVERAGE(H$10:H15928)</f>
        <v>0.86915635404233904</v>
      </c>
      <c r="J15928" s="91" t="s">
        <v>162</v>
      </c>
    </row>
    <row r="15929" spans="6:10">
      <c r="F15929" s="4">
        <v>38567</v>
      </c>
      <c r="G15929">
        <v>3.35</v>
      </c>
      <c r="H15929">
        <f t="shared" si="248"/>
        <v>0.94999999999999973</v>
      </c>
      <c r="I15929" s="105">
        <f>AVERAGE(H$10:H15929)</f>
        <v>0.86916143216080377</v>
      </c>
      <c r="J15929" s="91" t="s">
        <v>162</v>
      </c>
    </row>
    <row r="15930" spans="6:10">
      <c r="F15930" s="4">
        <v>38568</v>
      </c>
      <c r="G15930">
        <v>3.44</v>
      </c>
      <c r="H15930">
        <f t="shared" si="248"/>
        <v>0.88000000000000034</v>
      </c>
      <c r="I15930" s="105">
        <f>AVERAGE(H$10:H15930)</f>
        <v>0.86916211293260437</v>
      </c>
      <c r="J15930" s="91" t="s">
        <v>162</v>
      </c>
    </row>
    <row r="15931" spans="6:10">
      <c r="F15931" s="4">
        <v>38569</v>
      </c>
      <c r="G15931">
        <v>3.49</v>
      </c>
      <c r="H15931">
        <f t="shared" si="248"/>
        <v>0.91000000000000014</v>
      </c>
      <c r="I15931" s="105">
        <f>AVERAGE(H$10:H15931)</f>
        <v>0.86916467780429563</v>
      </c>
      <c r="J15931" s="91" t="s">
        <v>162</v>
      </c>
    </row>
    <row r="15932" spans="6:10">
      <c r="F15932" s="4">
        <v>38570</v>
      </c>
      <c r="G15932">
        <v>3.49</v>
      </c>
      <c r="H15932">
        <f t="shared" si="248"/>
        <v>0.91000000000000014</v>
      </c>
      <c r="I15932" s="105">
        <f>AVERAGE(H$10:H15932)</f>
        <v>0.86916724235382747</v>
      </c>
      <c r="J15932" s="91" t="s">
        <v>162</v>
      </c>
    </row>
    <row r="15933" spans="6:10">
      <c r="F15933" s="4">
        <v>38571</v>
      </c>
      <c r="G15933">
        <v>3.49</v>
      </c>
      <c r="H15933">
        <f t="shared" si="248"/>
        <v>0.91000000000000014</v>
      </c>
      <c r="I15933" s="105">
        <f>AVERAGE(H$10:H15933)</f>
        <v>0.86916980658126064</v>
      </c>
      <c r="J15933" s="91" t="s">
        <v>162</v>
      </c>
    </row>
    <row r="15934" spans="6:10">
      <c r="F15934" s="4">
        <v>38572</v>
      </c>
      <c r="G15934">
        <v>3.5</v>
      </c>
      <c r="H15934">
        <f t="shared" si="248"/>
        <v>0.91999999999999993</v>
      </c>
      <c r="I15934" s="105">
        <f>AVERAGE(H$10:H15934)</f>
        <v>0.86917299843014095</v>
      </c>
      <c r="J15934" s="91" t="s">
        <v>162</v>
      </c>
    </row>
    <row r="15935" spans="6:10">
      <c r="F15935" s="4">
        <v>38573</v>
      </c>
      <c r="G15935">
        <v>3.47</v>
      </c>
      <c r="H15935">
        <f t="shared" si="248"/>
        <v>0.94</v>
      </c>
      <c r="I15935" s="105">
        <f>AVERAGE(H$10:H15935)</f>
        <v>0.86917744568629884</v>
      </c>
      <c r="J15935" s="91" t="s">
        <v>162</v>
      </c>
    </row>
    <row r="15936" spans="6:10">
      <c r="F15936" s="4">
        <v>38574</v>
      </c>
      <c r="G15936">
        <v>3.48</v>
      </c>
      <c r="H15936">
        <f t="shared" si="248"/>
        <v>0.92000000000000037</v>
      </c>
      <c r="I15936" s="105">
        <f>AVERAGE(H$10:H15936)</f>
        <v>0.86918063665473688</v>
      </c>
      <c r="J15936" s="91" t="s">
        <v>162</v>
      </c>
    </row>
    <row r="15937" spans="6:10">
      <c r="F15937" s="4">
        <v>38575</v>
      </c>
      <c r="G15937">
        <v>3.51</v>
      </c>
      <c r="H15937">
        <f t="shared" si="248"/>
        <v>0.8100000000000005</v>
      </c>
      <c r="I15937" s="105">
        <f>AVERAGE(H$10:H15937)</f>
        <v>0.86917692114515288</v>
      </c>
      <c r="J15937" s="91" t="s">
        <v>162</v>
      </c>
    </row>
    <row r="15938" spans="6:10">
      <c r="F15938" s="4">
        <v>38576</v>
      </c>
      <c r="G15938">
        <v>3.55</v>
      </c>
      <c r="H15938">
        <f t="shared" si="248"/>
        <v>0.69000000000000039</v>
      </c>
      <c r="I15938" s="105">
        <f>AVERAGE(H$10:H15938)</f>
        <v>0.86916567267248379</v>
      </c>
      <c r="J15938" s="91" t="s">
        <v>162</v>
      </c>
    </row>
    <row r="15939" spans="6:10">
      <c r="F15939" s="4">
        <v>38577</v>
      </c>
      <c r="G15939">
        <v>3.55</v>
      </c>
      <c r="H15939">
        <f t="shared" si="248"/>
        <v>0.69000000000000039</v>
      </c>
      <c r="I15939" s="105">
        <f>AVERAGE(H$10:H15939)</f>
        <v>0.86915442561205247</v>
      </c>
      <c r="J15939" s="91" t="s">
        <v>162</v>
      </c>
    </row>
    <row r="15940" spans="6:10">
      <c r="F15940" s="4">
        <v>38578</v>
      </c>
      <c r="G15940">
        <v>3.55</v>
      </c>
      <c r="H15940">
        <f t="shared" si="248"/>
        <v>0.69000000000000039</v>
      </c>
      <c r="I15940" s="105">
        <f>AVERAGE(H$10:H15940)</f>
        <v>0.86914317996359269</v>
      </c>
      <c r="J15940" s="91" t="s">
        <v>162</v>
      </c>
    </row>
    <row r="15941" spans="6:10">
      <c r="F15941" s="4">
        <v>38579</v>
      </c>
      <c r="G15941">
        <v>3.61</v>
      </c>
      <c r="H15941">
        <f t="shared" si="248"/>
        <v>0.6599999999999997</v>
      </c>
      <c r="I15941" s="105">
        <f>AVERAGE(H$10:H15941)</f>
        <v>0.86913005272407706</v>
      </c>
      <c r="J15941" s="91" t="s">
        <v>162</v>
      </c>
    </row>
    <row r="15942" spans="6:10">
      <c r="F15942" s="4">
        <v>38580</v>
      </c>
      <c r="G15942">
        <v>3.46</v>
      </c>
      <c r="H15942">
        <f t="shared" si="248"/>
        <v>0.77000000000000046</v>
      </c>
      <c r="I15942" s="105">
        <f>AVERAGE(H$10:H15942)</f>
        <v>0.86912383104249025</v>
      </c>
      <c r="J15942" s="91" t="s">
        <v>162</v>
      </c>
    </row>
    <row r="15943" spans="6:10">
      <c r="F15943" s="4">
        <v>38581</v>
      </c>
      <c r="G15943">
        <v>3.57</v>
      </c>
      <c r="H15943">
        <f t="shared" si="248"/>
        <v>0.71000000000000041</v>
      </c>
      <c r="I15943" s="105">
        <f>AVERAGE(H$10:H15943)</f>
        <v>0.86911384460901187</v>
      </c>
      <c r="J15943" s="91" t="s">
        <v>162</v>
      </c>
    </row>
    <row r="15944" spans="6:10">
      <c r="F15944" s="4">
        <v>38582</v>
      </c>
      <c r="G15944">
        <v>3.5</v>
      </c>
      <c r="H15944">
        <f t="shared" si="248"/>
        <v>0.71</v>
      </c>
      <c r="I15944" s="105">
        <f>AVERAGE(H$10:H15944)</f>
        <v>0.86910385942892965</v>
      </c>
      <c r="J15944" s="91" t="s">
        <v>162</v>
      </c>
    </row>
    <row r="15945" spans="6:10">
      <c r="F15945" s="4">
        <v>38583</v>
      </c>
      <c r="G15945">
        <v>3.54</v>
      </c>
      <c r="H15945">
        <f t="shared" si="248"/>
        <v>0.66999999999999993</v>
      </c>
      <c r="I15945" s="105">
        <f>AVERAGE(H$10:H15945)</f>
        <v>0.86909136546184707</v>
      </c>
      <c r="J15945" s="91" t="s">
        <v>162</v>
      </c>
    </row>
    <row r="15946" spans="6:10">
      <c r="F15946" s="4">
        <v>38584</v>
      </c>
      <c r="G15946">
        <v>3.54</v>
      </c>
      <c r="H15946">
        <f t="shared" ref="H15946:H16009" si="249">IFERROR(((VLOOKUP(F15946,$A$9:$B$14200,2,FALSE))-G15946),H15945)</f>
        <v>0.66999999999999993</v>
      </c>
      <c r="I15946" s="105">
        <f>AVERAGE(H$10:H15946)</f>
        <v>0.86907887306268394</v>
      </c>
      <c r="J15946" s="91" t="s">
        <v>162</v>
      </c>
    </row>
    <row r="15947" spans="6:10">
      <c r="F15947" s="4">
        <v>38585</v>
      </c>
      <c r="G15947">
        <v>3.54</v>
      </c>
      <c r="H15947">
        <f t="shared" si="249"/>
        <v>0.66999999999999993</v>
      </c>
      <c r="I15947" s="105">
        <f>AVERAGE(H$10:H15947)</f>
        <v>0.86906638223114541</v>
      </c>
      <c r="J15947" s="91" t="s">
        <v>162</v>
      </c>
    </row>
    <row r="15948" spans="6:10">
      <c r="F15948" s="4">
        <v>38586</v>
      </c>
      <c r="G15948">
        <v>3.51</v>
      </c>
      <c r="H15948">
        <f t="shared" si="249"/>
        <v>0.71</v>
      </c>
      <c r="I15948" s="105">
        <f>AVERAGE(H$10:H15948)</f>
        <v>0.86905640253466299</v>
      </c>
      <c r="J15948" s="91" t="s">
        <v>162</v>
      </c>
    </row>
    <row r="15949" spans="6:10">
      <c r="F15949" s="4">
        <v>38587</v>
      </c>
      <c r="G15949">
        <v>3.49</v>
      </c>
      <c r="H15949">
        <f t="shared" si="249"/>
        <v>0.71</v>
      </c>
      <c r="I15949" s="105">
        <f>AVERAGE(H$10:H15949)</f>
        <v>0.86904642409033839</v>
      </c>
      <c r="J15949" s="91" t="s">
        <v>162</v>
      </c>
    </row>
    <row r="15950" spans="6:10">
      <c r="F15950" s="4">
        <v>38588</v>
      </c>
      <c r="G15950">
        <v>3.5</v>
      </c>
      <c r="H15950">
        <f t="shared" si="249"/>
        <v>0.69000000000000039</v>
      </c>
      <c r="I15950" s="105">
        <f>AVERAGE(H$10:H15950)</f>
        <v>0.86903519227150072</v>
      </c>
      <c r="J15950" s="91" t="s">
        <v>162</v>
      </c>
    </row>
    <row r="15951" spans="6:10">
      <c r="F15951" s="4">
        <v>38589</v>
      </c>
      <c r="G15951">
        <v>3.55</v>
      </c>
      <c r="H15951">
        <f t="shared" si="249"/>
        <v>0.62999999999999989</v>
      </c>
      <c r="I15951" s="105">
        <f>AVERAGE(H$10:H15951)</f>
        <v>0.86902019821854182</v>
      </c>
      <c r="J15951" s="91" t="s">
        <v>162</v>
      </c>
    </row>
    <row r="15952" spans="6:10">
      <c r="F15952" s="4">
        <v>38590</v>
      </c>
      <c r="G15952">
        <v>3.54</v>
      </c>
      <c r="H15952">
        <f t="shared" si="249"/>
        <v>0.66000000000000014</v>
      </c>
      <c r="I15952" s="105">
        <f>AVERAGE(H$10:H15952)</f>
        <v>0.86900708775010926</v>
      </c>
      <c r="J15952" s="91" t="s">
        <v>162</v>
      </c>
    </row>
    <row r="15953" spans="6:10">
      <c r="F15953" s="4">
        <v>38591</v>
      </c>
      <c r="G15953">
        <v>3.54</v>
      </c>
      <c r="H15953">
        <f t="shared" si="249"/>
        <v>0.66000000000000014</v>
      </c>
      <c r="I15953" s="105">
        <f>AVERAGE(H$10:H15953)</f>
        <v>0.86899397892624142</v>
      </c>
      <c r="J15953" s="91" t="s">
        <v>162</v>
      </c>
    </row>
    <row r="15954" spans="6:10">
      <c r="F15954" s="4">
        <v>38592</v>
      </c>
      <c r="G15954">
        <v>3.54</v>
      </c>
      <c r="H15954">
        <f t="shared" si="249"/>
        <v>0.66000000000000014</v>
      </c>
      <c r="I15954" s="105">
        <f>AVERAGE(H$10:H15954)</f>
        <v>0.86898087174662852</v>
      </c>
      <c r="J15954" s="91" t="s">
        <v>162</v>
      </c>
    </row>
    <row r="15955" spans="6:10">
      <c r="F15955" s="4">
        <v>38593</v>
      </c>
      <c r="G15955">
        <v>3.54</v>
      </c>
      <c r="H15955">
        <f t="shared" si="249"/>
        <v>0.66000000000000014</v>
      </c>
      <c r="I15955" s="105">
        <f>AVERAGE(H$10:H15955)</f>
        <v>0.8689677662109615</v>
      </c>
      <c r="J15955" s="91" t="s">
        <v>162</v>
      </c>
    </row>
    <row r="15956" spans="6:10">
      <c r="F15956" s="4">
        <v>38594</v>
      </c>
      <c r="G15956">
        <v>3.52</v>
      </c>
      <c r="H15956">
        <f t="shared" si="249"/>
        <v>0.64000000000000012</v>
      </c>
      <c r="I15956" s="105">
        <f>AVERAGE(H$10:H15956)</f>
        <v>0.86895340816454458</v>
      </c>
      <c r="J15956" s="91" t="s">
        <v>162</v>
      </c>
    </row>
    <row r="15957" spans="6:10">
      <c r="F15957" s="4">
        <v>38595</v>
      </c>
      <c r="G15957">
        <v>3.63</v>
      </c>
      <c r="H15957">
        <f t="shared" si="249"/>
        <v>0.38999999999999968</v>
      </c>
      <c r="I15957" s="105">
        <f>AVERAGE(H$10:H15957)</f>
        <v>0.86892337597190816</v>
      </c>
      <c r="J15957" s="91" t="s">
        <v>162</v>
      </c>
    </row>
    <row r="15958" spans="6:10">
      <c r="F15958" s="4">
        <v>38596</v>
      </c>
      <c r="G15958">
        <v>3.57</v>
      </c>
      <c r="H15958">
        <f t="shared" si="249"/>
        <v>0.44999999999999973</v>
      </c>
      <c r="I15958" s="105">
        <f>AVERAGE(H$10:H15958)</f>
        <v>0.86889710953664756</v>
      </c>
      <c r="J15958" s="91" t="s">
        <v>162</v>
      </c>
    </row>
    <row r="15959" spans="6:10">
      <c r="F15959" s="4">
        <v>38597</v>
      </c>
      <c r="G15959">
        <v>3.49</v>
      </c>
      <c r="H15959">
        <f t="shared" si="249"/>
        <v>0.54</v>
      </c>
      <c r="I15959" s="105">
        <f>AVERAGE(H$10:H15959)</f>
        <v>0.86887648902821268</v>
      </c>
      <c r="J15959" s="91" t="s">
        <v>162</v>
      </c>
    </row>
    <row r="15960" spans="6:10">
      <c r="F15960" s="4">
        <v>38598</v>
      </c>
      <c r="G15960">
        <v>3.49</v>
      </c>
      <c r="H15960">
        <f t="shared" si="249"/>
        <v>0.54</v>
      </c>
      <c r="I15960" s="105">
        <f>AVERAGE(H$10:H15960)</f>
        <v>0.86885587110525941</v>
      </c>
      <c r="J15960" s="91" t="s">
        <v>162</v>
      </c>
    </row>
    <row r="15961" spans="6:10">
      <c r="F15961" s="4">
        <v>38599</v>
      </c>
      <c r="G15961">
        <v>3.49</v>
      </c>
      <c r="H15961">
        <f t="shared" si="249"/>
        <v>0.54</v>
      </c>
      <c r="I15961" s="105">
        <f>AVERAGE(H$10:H15961)</f>
        <v>0.86883525576730158</v>
      </c>
      <c r="J15961" s="91" t="s">
        <v>162</v>
      </c>
    </row>
    <row r="15962" spans="6:10">
      <c r="F15962" s="4">
        <v>38600</v>
      </c>
      <c r="G15962">
        <v>3.49</v>
      </c>
      <c r="H15962">
        <f t="shared" si="249"/>
        <v>0.54</v>
      </c>
      <c r="I15962" s="105">
        <f>AVERAGE(H$10:H15962)</f>
        <v>0.86881464301385292</v>
      </c>
      <c r="J15962" s="91" t="s">
        <v>162</v>
      </c>
    </row>
    <row r="15963" spans="6:10">
      <c r="F15963" s="4">
        <v>38601</v>
      </c>
      <c r="G15963">
        <v>3.57</v>
      </c>
      <c r="H15963">
        <f t="shared" si="249"/>
        <v>0.52</v>
      </c>
      <c r="I15963" s="105">
        <f>AVERAGE(H$10:H15963)</f>
        <v>0.86879277924031562</v>
      </c>
      <c r="J15963" s="91" t="s">
        <v>162</v>
      </c>
    </row>
    <row r="15964" spans="6:10">
      <c r="F15964" s="4">
        <v>38602</v>
      </c>
      <c r="G15964">
        <v>3.48</v>
      </c>
      <c r="H15964">
        <f t="shared" si="249"/>
        <v>0.67000000000000037</v>
      </c>
      <c r="I15964" s="105">
        <f>AVERAGE(H$10:H15964)</f>
        <v>0.86878031964901259</v>
      </c>
      <c r="J15964" s="91" t="s">
        <v>162</v>
      </c>
    </row>
    <row r="15965" spans="6:10">
      <c r="F15965" s="4">
        <v>38603</v>
      </c>
      <c r="G15965">
        <v>3.49</v>
      </c>
      <c r="H15965">
        <f t="shared" si="249"/>
        <v>0.66000000000000014</v>
      </c>
      <c r="I15965" s="105">
        <f>AVERAGE(H$10:H15965)</f>
        <v>0.86876723489596364</v>
      </c>
      <c r="J15965" s="91" t="s">
        <v>162</v>
      </c>
    </row>
    <row r="15966" spans="6:10">
      <c r="F15966" s="4">
        <v>38604</v>
      </c>
      <c r="G15966">
        <v>3.49</v>
      </c>
      <c r="H15966">
        <f t="shared" si="249"/>
        <v>0.64999999999999947</v>
      </c>
      <c r="I15966" s="105">
        <f>AVERAGE(H$10:H15966)</f>
        <v>0.86875352509870252</v>
      </c>
      <c r="J15966" s="91" t="s">
        <v>162</v>
      </c>
    </row>
    <row r="15967" spans="6:10">
      <c r="F15967" s="4">
        <v>38605</v>
      </c>
      <c r="G15967">
        <v>3.49</v>
      </c>
      <c r="H15967">
        <f t="shared" si="249"/>
        <v>0.64999999999999947</v>
      </c>
      <c r="I15967" s="105">
        <f>AVERAGE(H$10:H15967)</f>
        <v>0.86873981701967629</v>
      </c>
      <c r="J15967" s="91" t="s">
        <v>162</v>
      </c>
    </row>
    <row r="15968" spans="6:10">
      <c r="F15968" s="4">
        <v>38606</v>
      </c>
      <c r="G15968">
        <v>3.49</v>
      </c>
      <c r="H15968">
        <f t="shared" si="249"/>
        <v>0.64999999999999947</v>
      </c>
      <c r="I15968" s="105">
        <f>AVERAGE(H$10:H15968)</f>
        <v>0.8687261106585622</v>
      </c>
      <c r="J15968" s="91" t="s">
        <v>162</v>
      </c>
    </row>
    <row r="15969" spans="6:10">
      <c r="F15969" s="4">
        <v>38607</v>
      </c>
      <c r="G15969">
        <v>3.5</v>
      </c>
      <c r="H15969">
        <f t="shared" si="249"/>
        <v>0.67999999999999972</v>
      </c>
      <c r="I15969" s="105">
        <f>AVERAGE(H$10:H15969)</f>
        <v>0.86871428571428544</v>
      </c>
      <c r="J15969" s="91" t="s">
        <v>162</v>
      </c>
    </row>
    <row r="15970" spans="6:10">
      <c r="F15970" s="4">
        <v>38608</v>
      </c>
      <c r="G15970">
        <v>3.45</v>
      </c>
      <c r="H15970">
        <f t="shared" si="249"/>
        <v>0.6899999999999995</v>
      </c>
      <c r="I15970" s="105">
        <f>AVERAGE(H$10:H15970)</f>
        <v>0.86870308877889824</v>
      </c>
      <c r="J15970" s="91" t="s">
        <v>162</v>
      </c>
    </row>
    <row r="15971" spans="6:10">
      <c r="F15971" s="4">
        <v>38609</v>
      </c>
      <c r="G15971">
        <v>3.54</v>
      </c>
      <c r="H15971">
        <f t="shared" si="249"/>
        <v>0.62999999999999989</v>
      </c>
      <c r="I15971" s="105">
        <f>AVERAGE(H$10:H15971)</f>
        <v>0.86868813431900727</v>
      </c>
      <c r="J15971" s="91" t="s">
        <v>162</v>
      </c>
    </row>
    <row r="15972" spans="6:10">
      <c r="F15972" s="4">
        <v>38610</v>
      </c>
      <c r="G15972">
        <v>3.67</v>
      </c>
      <c r="H15972">
        <f t="shared" si="249"/>
        <v>0.54999999999999982</v>
      </c>
      <c r="I15972" s="105">
        <f>AVERAGE(H$10:H15972)</f>
        <v>0.86866817014345632</v>
      </c>
      <c r="J15972" s="91" t="s">
        <v>162</v>
      </c>
    </row>
    <row r="15973" spans="6:10">
      <c r="F15973" s="4">
        <v>38611</v>
      </c>
      <c r="G15973">
        <v>3.62</v>
      </c>
      <c r="H15973">
        <f t="shared" si="249"/>
        <v>0.63999999999999968</v>
      </c>
      <c r="I15973" s="105">
        <f>AVERAGE(H$10:H15973)</f>
        <v>0.86865384615384578</v>
      </c>
      <c r="J15973" s="91" t="s">
        <v>162</v>
      </c>
    </row>
    <row r="15974" spans="6:10">
      <c r="F15974" s="4">
        <v>38612</v>
      </c>
      <c r="G15974">
        <v>3.62</v>
      </c>
      <c r="H15974">
        <f t="shared" si="249"/>
        <v>0.63999999999999968</v>
      </c>
      <c r="I15974" s="105">
        <f>AVERAGE(H$10:H15974)</f>
        <v>0.86863952395865907</v>
      </c>
      <c r="J15974" s="91" t="s">
        <v>162</v>
      </c>
    </row>
    <row r="15975" spans="6:10">
      <c r="F15975" s="4">
        <v>38613</v>
      </c>
      <c r="G15975">
        <v>3.62</v>
      </c>
      <c r="H15975">
        <f t="shared" si="249"/>
        <v>0.63999999999999968</v>
      </c>
      <c r="I15975" s="105">
        <f>AVERAGE(H$10:H15975)</f>
        <v>0.86862520355755934</v>
      </c>
      <c r="J15975" s="91" t="s">
        <v>162</v>
      </c>
    </row>
    <row r="15976" spans="6:10">
      <c r="F15976" s="4">
        <v>38614</v>
      </c>
      <c r="G15976">
        <v>3.62</v>
      </c>
      <c r="H15976">
        <f t="shared" si="249"/>
        <v>0.62999999999999989</v>
      </c>
      <c r="I15976" s="105">
        <f>AVERAGE(H$10:H15976)</f>
        <v>0.86861025865848263</v>
      </c>
      <c r="J15976" s="91" t="s">
        <v>162</v>
      </c>
    </row>
    <row r="15977" spans="6:10">
      <c r="F15977" s="4">
        <v>38615</v>
      </c>
      <c r="G15977">
        <v>3.67</v>
      </c>
      <c r="H15977">
        <f t="shared" si="249"/>
        <v>0.58999999999999986</v>
      </c>
      <c r="I15977" s="105">
        <f>AVERAGE(H$10:H15977)</f>
        <v>0.86859281062124194</v>
      </c>
      <c r="J15977" s="91" t="s">
        <v>162</v>
      </c>
    </row>
    <row r="15978" spans="6:10">
      <c r="F15978" s="4">
        <v>38616</v>
      </c>
      <c r="G15978">
        <v>3.72</v>
      </c>
      <c r="H15978">
        <f t="shared" si="249"/>
        <v>0.4700000000000002</v>
      </c>
      <c r="I15978" s="105">
        <f>AVERAGE(H$10:H15978)</f>
        <v>0.86856785020978089</v>
      </c>
      <c r="J15978" s="91" t="s">
        <v>162</v>
      </c>
    </row>
    <row r="15979" spans="6:10">
      <c r="F15979" s="4">
        <v>38617</v>
      </c>
      <c r="G15979">
        <v>3.77</v>
      </c>
      <c r="H15979">
        <f t="shared" si="249"/>
        <v>0.42000000000000037</v>
      </c>
      <c r="I15979" s="105">
        <f>AVERAGE(H$10:H15979)</f>
        <v>0.86853976205385042</v>
      </c>
      <c r="J15979" s="91" t="s">
        <v>162</v>
      </c>
    </row>
    <row r="15980" spans="6:10">
      <c r="F15980" s="4">
        <v>38618</v>
      </c>
      <c r="G15980">
        <v>3.76</v>
      </c>
      <c r="H15980">
        <f t="shared" si="249"/>
        <v>0.49000000000000021</v>
      </c>
      <c r="I15980" s="105">
        <f>AVERAGE(H$10:H15980)</f>
        <v>0.86851606035940088</v>
      </c>
      <c r="J15980" s="91" t="s">
        <v>162</v>
      </c>
    </row>
    <row r="15981" spans="6:10">
      <c r="F15981" s="4">
        <v>38619</v>
      </c>
      <c r="G15981">
        <v>3.76</v>
      </c>
      <c r="H15981">
        <f t="shared" si="249"/>
        <v>0.49000000000000021</v>
      </c>
      <c r="I15981" s="105">
        <f>AVERAGE(H$10:H15981)</f>
        <v>0.86849236163285692</v>
      </c>
      <c r="J15981" s="91" t="s">
        <v>162</v>
      </c>
    </row>
    <row r="15982" spans="6:10">
      <c r="F15982" s="4">
        <v>38620</v>
      </c>
      <c r="G15982">
        <v>3.76</v>
      </c>
      <c r="H15982">
        <f t="shared" si="249"/>
        <v>0.49000000000000021</v>
      </c>
      <c r="I15982" s="105">
        <f>AVERAGE(H$10:H15982)</f>
        <v>0.86846866587366123</v>
      </c>
      <c r="J15982" s="91" t="s">
        <v>162</v>
      </c>
    </row>
    <row r="15983" spans="6:10">
      <c r="F15983" s="4">
        <v>38621</v>
      </c>
      <c r="G15983">
        <v>3.83</v>
      </c>
      <c r="H15983">
        <f t="shared" si="249"/>
        <v>0.46999999999999975</v>
      </c>
      <c r="I15983" s="105">
        <f>AVERAGE(H$10:H15983)</f>
        <v>0.8684437210467002</v>
      </c>
      <c r="J15983" s="91" t="s">
        <v>162</v>
      </c>
    </row>
    <row r="15984" spans="6:10">
      <c r="F15984" s="4">
        <v>38622</v>
      </c>
      <c r="G15984">
        <v>3.73</v>
      </c>
      <c r="H15984">
        <f t="shared" si="249"/>
        <v>0.56999999999999984</v>
      </c>
      <c r="I15984" s="105">
        <f>AVERAGE(H$10:H15984)</f>
        <v>0.86842503912363</v>
      </c>
      <c r="J15984" s="91" t="s">
        <v>162</v>
      </c>
    </row>
    <row r="15985" spans="6:12">
      <c r="F15985" s="4">
        <v>38623</v>
      </c>
      <c r="G15985">
        <v>3.76</v>
      </c>
      <c r="H15985">
        <f t="shared" si="249"/>
        <v>0.5</v>
      </c>
      <c r="I15985" s="105">
        <f>AVERAGE(H$10:H15985)</f>
        <v>0.86840197796694973</v>
      </c>
      <c r="J15985" s="91" t="s">
        <v>162</v>
      </c>
    </row>
    <row r="15986" spans="6:12">
      <c r="F15986" s="4">
        <v>38624</v>
      </c>
      <c r="G15986">
        <v>3.82</v>
      </c>
      <c r="H15986">
        <f t="shared" si="249"/>
        <v>0.4700000000000002</v>
      </c>
      <c r="I15986" s="105">
        <f>AVERAGE(H$10:H15986)</f>
        <v>0.86837704199787125</v>
      </c>
      <c r="J15986" s="91" t="s">
        <v>162</v>
      </c>
    </row>
    <row r="15987" spans="6:12">
      <c r="F15987" s="4">
        <v>38625</v>
      </c>
      <c r="G15987">
        <v>3.93</v>
      </c>
      <c r="H15987">
        <f t="shared" si="249"/>
        <v>0.4099999999999997</v>
      </c>
      <c r="I15987" s="105">
        <f>AVERAGE(H$10:H15987)</f>
        <v>0.86834835398673105</v>
      </c>
      <c r="J15987" s="91" t="s">
        <v>162</v>
      </c>
      <c r="K15987" s="12" t="s">
        <v>85</v>
      </c>
      <c r="L15987" s="23">
        <f>AVERAGE(G15895:G15987)/100</f>
        <v>3.4588172043010762E-2</v>
      </c>
    </row>
    <row r="15988" spans="6:12">
      <c r="F15988" s="4">
        <v>38626</v>
      </c>
      <c r="G15988">
        <v>3.93</v>
      </c>
      <c r="H15988">
        <f t="shared" si="249"/>
        <v>0.4099999999999997</v>
      </c>
      <c r="I15988" s="105">
        <f>AVERAGE(H$10:H15988)</f>
        <v>0.86831966956630502</v>
      </c>
      <c r="J15988" s="91" t="s">
        <v>163</v>
      </c>
    </row>
    <row r="15989" spans="6:12">
      <c r="F15989" s="4">
        <v>38627</v>
      </c>
      <c r="G15989">
        <v>3.93</v>
      </c>
      <c r="H15989">
        <f t="shared" si="249"/>
        <v>0.4099999999999997</v>
      </c>
      <c r="I15989" s="105">
        <f>AVERAGE(H$10:H15989)</f>
        <v>0.86829098873591914</v>
      </c>
      <c r="J15989" s="91" t="s">
        <v>163</v>
      </c>
    </row>
    <row r="15990" spans="6:12">
      <c r="F15990" s="4">
        <v>38628</v>
      </c>
      <c r="G15990">
        <v>3.87</v>
      </c>
      <c r="H15990">
        <f t="shared" si="249"/>
        <v>0.51999999999999957</v>
      </c>
      <c r="I15990" s="105">
        <f>AVERAGE(H$10:H15990)</f>
        <v>0.86826919466866836</v>
      </c>
      <c r="J15990" s="91" t="s">
        <v>163</v>
      </c>
    </row>
    <row r="15991" spans="6:12">
      <c r="F15991" s="4">
        <v>38629</v>
      </c>
      <c r="G15991">
        <v>3.75</v>
      </c>
      <c r="H15991">
        <f t="shared" si="249"/>
        <v>0.62999999999999989</v>
      </c>
      <c r="I15991" s="105">
        <f>AVERAGE(H$10:H15991)</f>
        <v>0.86825428607183008</v>
      </c>
      <c r="J15991" s="91" t="s">
        <v>163</v>
      </c>
    </row>
    <row r="15992" spans="6:12">
      <c r="F15992" s="4">
        <v>38630</v>
      </c>
      <c r="G15992">
        <v>3.75</v>
      </c>
      <c r="H15992">
        <f t="shared" si="249"/>
        <v>0.61000000000000032</v>
      </c>
      <c r="I15992" s="105">
        <f>AVERAGE(H$10:H15992)</f>
        <v>0.86823812801101097</v>
      </c>
      <c r="J15992" s="91" t="s">
        <v>163</v>
      </c>
    </row>
    <row r="15993" spans="6:12">
      <c r="F15993" s="4">
        <v>38631</v>
      </c>
      <c r="G15993">
        <v>3.76</v>
      </c>
      <c r="H15993">
        <f t="shared" si="249"/>
        <v>0.61000000000000032</v>
      </c>
      <c r="I15993" s="105">
        <f>AVERAGE(H$10:H15993)</f>
        <v>0.86822197197197126</v>
      </c>
      <c r="J15993" s="91" t="s">
        <v>163</v>
      </c>
    </row>
    <row r="15994" spans="6:12">
      <c r="F15994" s="4">
        <v>38632</v>
      </c>
      <c r="G15994">
        <v>3.73</v>
      </c>
      <c r="H15994">
        <f t="shared" si="249"/>
        <v>0.61999999999999966</v>
      </c>
      <c r="I15994" s="105">
        <f>AVERAGE(H$10:H15994)</f>
        <v>0.86820644354081888</v>
      </c>
      <c r="J15994" s="91" t="s">
        <v>163</v>
      </c>
    </row>
    <row r="15995" spans="6:12">
      <c r="F15995" s="4">
        <v>38633</v>
      </c>
      <c r="G15995">
        <v>3.73</v>
      </c>
      <c r="H15995">
        <f t="shared" si="249"/>
        <v>0.61999999999999966</v>
      </c>
      <c r="I15995" s="105">
        <f>AVERAGE(H$10:H15995)</f>
        <v>0.86819091705242024</v>
      </c>
      <c r="J15995" s="91" t="s">
        <v>163</v>
      </c>
    </row>
    <row r="15996" spans="6:12">
      <c r="F15996" s="4">
        <v>38634</v>
      </c>
      <c r="G15996">
        <v>3.73</v>
      </c>
      <c r="H15996">
        <f t="shared" si="249"/>
        <v>0.61999999999999966</v>
      </c>
      <c r="I15996" s="105">
        <f>AVERAGE(H$10:H15996)</f>
        <v>0.86817539250641096</v>
      </c>
      <c r="J15996" s="91" t="s">
        <v>163</v>
      </c>
    </row>
    <row r="15997" spans="6:12">
      <c r="F15997" s="4">
        <v>38635</v>
      </c>
      <c r="G15997">
        <v>3.73</v>
      </c>
      <c r="H15997">
        <f t="shared" si="249"/>
        <v>0.61999999999999966</v>
      </c>
      <c r="I15997" s="105">
        <f>AVERAGE(H$10:H15997)</f>
        <v>0.86815986990242633</v>
      </c>
      <c r="J15997" s="91" t="s">
        <v>163</v>
      </c>
    </row>
    <row r="15998" spans="6:12">
      <c r="F15998" s="4">
        <v>38636</v>
      </c>
      <c r="G15998">
        <v>3.72</v>
      </c>
      <c r="H15998">
        <f t="shared" si="249"/>
        <v>0.66999999999999948</v>
      </c>
      <c r="I15998" s="105">
        <f>AVERAGE(H$10:H15998)</f>
        <v>0.86814747639001766</v>
      </c>
      <c r="J15998" s="91" t="s">
        <v>163</v>
      </c>
    </row>
    <row r="15999" spans="6:12">
      <c r="F15999" s="4">
        <v>38637</v>
      </c>
      <c r="G15999">
        <v>3.36</v>
      </c>
      <c r="H15999">
        <f t="shared" si="249"/>
        <v>1.0900000000000003</v>
      </c>
      <c r="I15999" s="105">
        <f>AVERAGE(H$10:H15999)</f>
        <v>0.86816135084427715</v>
      </c>
      <c r="J15999" s="91" t="s">
        <v>163</v>
      </c>
    </row>
    <row r="16000" spans="6:12">
      <c r="F16000" s="4">
        <v>38638</v>
      </c>
      <c r="G16000">
        <v>3.75</v>
      </c>
      <c r="H16000">
        <f t="shared" si="249"/>
        <v>0.73000000000000043</v>
      </c>
      <c r="I16000" s="105">
        <f>AVERAGE(H$10:H16000)</f>
        <v>0.86815271089988066</v>
      </c>
      <c r="J16000" s="91" t="s">
        <v>163</v>
      </c>
    </row>
    <row r="16001" spans="6:10">
      <c r="F16001" s="4">
        <v>38639</v>
      </c>
      <c r="G16001">
        <v>3.77</v>
      </c>
      <c r="H16001">
        <f t="shared" si="249"/>
        <v>0.71000000000000041</v>
      </c>
      <c r="I16001" s="105">
        <f>AVERAGE(H$10:H16001)</f>
        <v>0.86814282141070476</v>
      </c>
      <c r="J16001" s="91" t="s">
        <v>163</v>
      </c>
    </row>
    <row r="16002" spans="6:10">
      <c r="F16002" s="4">
        <v>38640</v>
      </c>
      <c r="G16002">
        <v>3.77</v>
      </c>
      <c r="H16002">
        <f t="shared" si="249"/>
        <v>0.71000000000000041</v>
      </c>
      <c r="I16002" s="105">
        <f>AVERAGE(H$10:H16002)</f>
        <v>0.86813293315825613</v>
      </c>
      <c r="J16002" s="91" t="s">
        <v>163</v>
      </c>
    </row>
    <row r="16003" spans="6:10">
      <c r="F16003" s="4">
        <v>38641</v>
      </c>
      <c r="G16003">
        <v>3.77</v>
      </c>
      <c r="H16003">
        <f t="shared" si="249"/>
        <v>0.71000000000000041</v>
      </c>
      <c r="I16003" s="105">
        <f>AVERAGE(H$10:H16003)</f>
        <v>0.86812304614230273</v>
      </c>
      <c r="J16003" s="91" t="s">
        <v>163</v>
      </c>
    </row>
    <row r="16004" spans="6:10">
      <c r="F16004" s="4">
        <v>38642</v>
      </c>
      <c r="G16004">
        <v>3.82</v>
      </c>
      <c r="H16004">
        <f t="shared" si="249"/>
        <v>0.68000000000000016</v>
      </c>
      <c r="I16004" s="105">
        <f>AVERAGE(H$10:H16004)</f>
        <v>0.86811128477649202</v>
      </c>
      <c r="J16004" s="91" t="s">
        <v>163</v>
      </c>
    </row>
    <row r="16005" spans="6:10">
      <c r="F16005" s="4">
        <v>38643</v>
      </c>
      <c r="G16005">
        <v>3.71</v>
      </c>
      <c r="H16005">
        <f t="shared" si="249"/>
        <v>0.78000000000000025</v>
      </c>
      <c r="I16005" s="105">
        <f>AVERAGE(H$10:H16005)</f>
        <v>0.86810577644411047</v>
      </c>
      <c r="J16005" s="91" t="s">
        <v>163</v>
      </c>
    </row>
    <row r="16006" spans="6:10">
      <c r="F16006" s="4">
        <v>38644</v>
      </c>
      <c r="G16006">
        <v>3.71</v>
      </c>
      <c r="H16006">
        <f t="shared" si="249"/>
        <v>0.75999999999999979</v>
      </c>
      <c r="I16006" s="105">
        <f>AVERAGE(H$10:H16006)</f>
        <v>0.86809901856598048</v>
      </c>
      <c r="J16006" s="91" t="s">
        <v>163</v>
      </c>
    </row>
    <row r="16007" spans="6:10">
      <c r="F16007" s="4">
        <v>38645</v>
      </c>
      <c r="G16007">
        <v>3.77</v>
      </c>
      <c r="H16007">
        <f t="shared" si="249"/>
        <v>0.69</v>
      </c>
      <c r="I16007" s="105">
        <f>AVERAGE(H$10:H16007)</f>
        <v>0.86808788598574771</v>
      </c>
      <c r="J16007" s="91" t="s">
        <v>163</v>
      </c>
    </row>
    <row r="16008" spans="6:10">
      <c r="F16008" s="4">
        <v>38646</v>
      </c>
      <c r="G16008">
        <v>3.76</v>
      </c>
      <c r="H16008">
        <f t="shared" si="249"/>
        <v>0.62999999999999989</v>
      </c>
      <c r="I16008" s="105">
        <f>AVERAGE(H$10:H16008)</f>
        <v>0.86807300456278458</v>
      </c>
      <c r="J16008" s="91" t="s">
        <v>163</v>
      </c>
    </row>
    <row r="16009" spans="6:10">
      <c r="F16009" s="4">
        <v>38647</v>
      </c>
      <c r="G16009">
        <v>3.76</v>
      </c>
      <c r="H16009">
        <f t="shared" si="249"/>
        <v>0.62999999999999989</v>
      </c>
      <c r="I16009" s="105">
        <f>AVERAGE(H$10:H16009)</f>
        <v>0.86805812499999935</v>
      </c>
      <c r="J16009" s="91" t="s">
        <v>163</v>
      </c>
    </row>
    <row r="16010" spans="6:10">
      <c r="F16010" s="4">
        <v>38648</v>
      </c>
      <c r="G16010">
        <v>3.76</v>
      </c>
      <c r="H16010">
        <f t="shared" ref="H16010:H16073" si="250">IFERROR(((VLOOKUP(F16010,$A$9:$B$14200,2,FALSE))-G16010),H16009)</f>
        <v>0.62999999999999989</v>
      </c>
      <c r="I16010" s="105">
        <f>AVERAGE(H$10:H16010)</f>
        <v>0.86804324729704319</v>
      </c>
      <c r="J16010" s="91" t="s">
        <v>163</v>
      </c>
    </row>
    <row r="16011" spans="6:10">
      <c r="F16011" s="4">
        <v>38649</v>
      </c>
      <c r="G16011">
        <v>3.76</v>
      </c>
      <c r="H16011">
        <f t="shared" si="250"/>
        <v>0.69000000000000039</v>
      </c>
      <c r="I16011" s="105">
        <f>AVERAGE(H$10:H16011)</f>
        <v>0.86803212098487625</v>
      </c>
      <c r="J16011" s="91" t="s">
        <v>163</v>
      </c>
    </row>
    <row r="16012" spans="6:10">
      <c r="F16012" s="4">
        <v>38650</v>
      </c>
      <c r="G16012">
        <v>3.74</v>
      </c>
      <c r="H16012">
        <f t="shared" si="250"/>
        <v>0.79999999999999982</v>
      </c>
      <c r="I16012" s="105">
        <f>AVERAGE(H$10:H16012)</f>
        <v>0.86802786977441659</v>
      </c>
      <c r="J16012" s="91" t="s">
        <v>163</v>
      </c>
    </row>
    <row r="16013" spans="6:10">
      <c r="F16013" s="4">
        <v>38651</v>
      </c>
      <c r="G16013">
        <v>3.75</v>
      </c>
      <c r="H16013">
        <f t="shared" si="250"/>
        <v>0.84999999999999964</v>
      </c>
      <c r="I16013" s="105">
        <f>AVERAGE(H$10:H16013)</f>
        <v>0.86802674331417073</v>
      </c>
      <c r="J16013" s="91" t="s">
        <v>163</v>
      </c>
    </row>
    <row r="16014" spans="6:10">
      <c r="F16014" s="4">
        <v>38652</v>
      </c>
      <c r="G16014">
        <v>3.85</v>
      </c>
      <c r="H16014">
        <f t="shared" si="250"/>
        <v>0.7200000000000002</v>
      </c>
      <c r="I16014" s="105">
        <f>AVERAGE(H$10:H16014)</f>
        <v>0.86801749453295773</v>
      </c>
      <c r="J16014" s="91" t="s">
        <v>163</v>
      </c>
    </row>
    <row r="16015" spans="6:10">
      <c r="F16015" s="4">
        <v>38653</v>
      </c>
      <c r="G16015">
        <v>3.9</v>
      </c>
      <c r="H16015">
        <f t="shared" si="250"/>
        <v>0.68000000000000016</v>
      </c>
      <c r="I16015" s="105">
        <f>AVERAGE(H$10:H16015)</f>
        <v>0.86800574784455753</v>
      </c>
      <c r="J16015" s="91" t="s">
        <v>163</v>
      </c>
    </row>
    <row r="16016" spans="6:10">
      <c r="F16016" s="4">
        <v>38654</v>
      </c>
      <c r="G16016">
        <v>3.9</v>
      </c>
      <c r="H16016">
        <f t="shared" si="250"/>
        <v>0.68000000000000016</v>
      </c>
      <c r="I16016" s="105">
        <f>AVERAGE(H$10:H16016)</f>
        <v>0.8679940026238514</v>
      </c>
      <c r="J16016" s="91" t="s">
        <v>163</v>
      </c>
    </row>
    <row r="16017" spans="6:10">
      <c r="F16017" s="4">
        <v>38655</v>
      </c>
      <c r="G16017">
        <v>3.9</v>
      </c>
      <c r="H16017">
        <f t="shared" si="250"/>
        <v>0.68000000000000016</v>
      </c>
      <c r="I16017" s="105">
        <f>AVERAGE(H$10:H16017)</f>
        <v>0.86798225887056402</v>
      </c>
      <c r="J16017" s="91" t="s">
        <v>163</v>
      </c>
    </row>
    <row r="16018" spans="6:10">
      <c r="F16018" s="4">
        <v>38656</v>
      </c>
      <c r="G16018">
        <v>4.0199999999999996</v>
      </c>
      <c r="H16018">
        <f t="shared" si="250"/>
        <v>0.55000000000000071</v>
      </c>
      <c r="I16018" s="105">
        <f>AVERAGE(H$10:H16018)</f>
        <v>0.86796239615216364</v>
      </c>
      <c r="J16018" s="91" t="s">
        <v>163</v>
      </c>
    </row>
    <row r="16019" spans="6:10">
      <c r="F16019" s="4">
        <v>38657</v>
      </c>
      <c r="G16019">
        <v>3.99</v>
      </c>
      <c r="H16019">
        <f t="shared" si="250"/>
        <v>0.58999999999999986</v>
      </c>
      <c r="I16019" s="105">
        <f>AVERAGE(H$10:H16019)</f>
        <v>0.86794503435352832</v>
      </c>
      <c r="J16019" s="91" t="s">
        <v>163</v>
      </c>
    </row>
    <row r="16020" spans="6:10">
      <c r="F16020" s="4">
        <v>38658</v>
      </c>
      <c r="G16020">
        <v>3.99</v>
      </c>
      <c r="H16020">
        <f t="shared" si="250"/>
        <v>0.62000000000000011</v>
      </c>
      <c r="I16020" s="105">
        <f>AVERAGE(H$10:H16020)</f>
        <v>0.86792954843545</v>
      </c>
      <c r="J16020" s="91" t="s">
        <v>163</v>
      </c>
    </row>
    <row r="16021" spans="6:10">
      <c r="F16021" s="4">
        <v>38659</v>
      </c>
      <c r="G16021">
        <v>4.01</v>
      </c>
      <c r="H16021">
        <f t="shared" si="250"/>
        <v>0.64000000000000057</v>
      </c>
      <c r="I16021" s="105">
        <f>AVERAGE(H$10:H16021)</f>
        <v>0.86791531351486317</v>
      </c>
      <c r="J16021" s="91" t="s">
        <v>163</v>
      </c>
    </row>
    <row r="16022" spans="6:10">
      <c r="F16022" s="4">
        <v>38660</v>
      </c>
      <c r="G16022">
        <v>4</v>
      </c>
      <c r="H16022">
        <f t="shared" si="250"/>
        <v>0.66000000000000014</v>
      </c>
      <c r="I16022" s="105">
        <f>AVERAGE(H$10:H16022)</f>
        <v>0.86790232935739642</v>
      </c>
      <c r="J16022" s="91" t="s">
        <v>163</v>
      </c>
    </row>
    <row r="16023" spans="6:10">
      <c r="F16023" s="4">
        <v>38661</v>
      </c>
      <c r="G16023">
        <v>4</v>
      </c>
      <c r="H16023">
        <f t="shared" si="250"/>
        <v>0.66000000000000014</v>
      </c>
      <c r="I16023" s="105">
        <f>AVERAGE(H$10:H16023)</f>
        <v>0.86788934682153041</v>
      </c>
      <c r="J16023" s="91" t="s">
        <v>163</v>
      </c>
    </row>
    <row r="16024" spans="6:10">
      <c r="F16024" s="4">
        <v>38662</v>
      </c>
      <c r="G16024">
        <v>4</v>
      </c>
      <c r="H16024">
        <f t="shared" si="250"/>
        <v>0.66000000000000014</v>
      </c>
      <c r="I16024" s="105">
        <f>AVERAGE(H$10:H16024)</f>
        <v>0.86787636590696149</v>
      </c>
      <c r="J16024" s="91" t="s">
        <v>163</v>
      </c>
    </row>
    <row r="16025" spans="6:10">
      <c r="F16025" s="4">
        <v>38663</v>
      </c>
      <c r="G16025">
        <v>3.99</v>
      </c>
      <c r="H16025">
        <f t="shared" si="250"/>
        <v>0.66000000000000014</v>
      </c>
      <c r="I16025" s="105">
        <f>AVERAGE(H$10:H16025)</f>
        <v>0.86786338661338591</v>
      </c>
      <c r="J16025" s="91" t="s">
        <v>163</v>
      </c>
    </row>
    <row r="16026" spans="6:10">
      <c r="F16026" s="4">
        <v>38664</v>
      </c>
      <c r="G16026">
        <v>3.95</v>
      </c>
      <c r="H16026">
        <f t="shared" si="250"/>
        <v>0.62000000000000011</v>
      </c>
      <c r="I16026" s="105">
        <f>AVERAGE(H$10:H16026)</f>
        <v>0.86784791159393071</v>
      </c>
      <c r="J16026" s="91" t="s">
        <v>163</v>
      </c>
    </row>
    <row r="16027" spans="6:10">
      <c r="F16027" s="4">
        <v>38665</v>
      </c>
      <c r="G16027">
        <v>4.0199999999999996</v>
      </c>
      <c r="H16027">
        <f t="shared" si="250"/>
        <v>0.62000000000000011</v>
      </c>
      <c r="I16027" s="105">
        <f>AVERAGE(H$10:H16027)</f>
        <v>0.86783243850667935</v>
      </c>
      <c r="J16027" s="91" t="s">
        <v>163</v>
      </c>
    </row>
    <row r="16028" spans="6:10">
      <c r="F16028" s="4">
        <v>38666</v>
      </c>
      <c r="G16028">
        <v>3.98</v>
      </c>
      <c r="H16028">
        <f t="shared" si="250"/>
        <v>0.56999999999999984</v>
      </c>
      <c r="I16028" s="105">
        <f>AVERAGE(H$10:H16028)</f>
        <v>0.86781384605780565</v>
      </c>
      <c r="J16028" s="91" t="s">
        <v>163</v>
      </c>
    </row>
    <row r="16029" spans="6:10">
      <c r="F16029" s="4">
        <v>38667</v>
      </c>
      <c r="G16029">
        <v>3.98</v>
      </c>
      <c r="H16029">
        <f t="shared" si="250"/>
        <v>0.56999999999999984</v>
      </c>
      <c r="I16029" s="105">
        <f>AVERAGE(H$10:H16029)</f>
        <v>0.86779525593008666</v>
      </c>
      <c r="J16029" s="91" t="s">
        <v>163</v>
      </c>
    </row>
    <row r="16030" spans="6:10">
      <c r="F16030" s="4">
        <v>38668</v>
      </c>
      <c r="G16030">
        <v>3.98</v>
      </c>
      <c r="H16030">
        <f t="shared" si="250"/>
        <v>0.56999999999999984</v>
      </c>
      <c r="I16030" s="105">
        <f>AVERAGE(H$10:H16030)</f>
        <v>0.86777666812308774</v>
      </c>
      <c r="J16030" s="91" t="s">
        <v>163</v>
      </c>
    </row>
    <row r="16031" spans="6:10">
      <c r="F16031" s="4">
        <v>38669</v>
      </c>
      <c r="G16031">
        <v>3.98</v>
      </c>
      <c r="H16031">
        <f t="shared" si="250"/>
        <v>0.56999999999999984</v>
      </c>
      <c r="I16031" s="105">
        <f>AVERAGE(H$10:H16031)</f>
        <v>0.86775808263637422</v>
      </c>
      <c r="J16031" s="91" t="s">
        <v>163</v>
      </c>
    </row>
    <row r="16032" spans="6:10">
      <c r="F16032" s="4">
        <v>38670</v>
      </c>
      <c r="G16032">
        <v>4.03</v>
      </c>
      <c r="H16032">
        <f t="shared" si="250"/>
        <v>0.58000000000000007</v>
      </c>
      <c r="I16032" s="105">
        <f>AVERAGE(H$10:H16032)</f>
        <v>0.86774012357236396</v>
      </c>
      <c r="J16032" s="91" t="s">
        <v>163</v>
      </c>
    </row>
    <row r="16033" spans="6:10">
      <c r="F16033" s="4">
        <v>38671</v>
      </c>
      <c r="G16033">
        <v>3.97</v>
      </c>
      <c r="H16033">
        <f t="shared" si="250"/>
        <v>0.58999999999999941</v>
      </c>
      <c r="I16033" s="105">
        <f>AVERAGE(H$10:H16033)</f>
        <v>0.86772279081377857</v>
      </c>
      <c r="J16033" s="91" t="s">
        <v>163</v>
      </c>
    </row>
    <row r="16034" spans="6:10">
      <c r="F16034" s="4">
        <v>38672</v>
      </c>
      <c r="G16034">
        <v>3.96</v>
      </c>
      <c r="H16034">
        <f t="shared" si="250"/>
        <v>0.53000000000000025</v>
      </c>
      <c r="I16034" s="105">
        <f>AVERAGE(H$10:H16034)</f>
        <v>0.8677017160686421</v>
      </c>
      <c r="J16034" s="91" t="s">
        <v>163</v>
      </c>
    </row>
    <row r="16035" spans="6:10">
      <c r="F16035" s="4">
        <v>38673</v>
      </c>
      <c r="G16035">
        <v>3.98</v>
      </c>
      <c r="H16035">
        <f t="shared" si="250"/>
        <v>0.48</v>
      </c>
      <c r="I16035" s="105">
        <f>AVERAGE(H$10:H16035)</f>
        <v>0.86767752402346121</v>
      </c>
      <c r="J16035" s="91" t="s">
        <v>163</v>
      </c>
    </row>
    <row r="16036" spans="6:10">
      <c r="F16036" s="4">
        <v>38674</v>
      </c>
      <c r="G16036">
        <v>4</v>
      </c>
      <c r="H16036">
        <f t="shared" si="250"/>
        <v>0.5</v>
      </c>
      <c r="I16036" s="105">
        <f>AVERAGE(H$10:H16036)</f>
        <v>0.8676545828913701</v>
      </c>
      <c r="J16036" s="91" t="s">
        <v>163</v>
      </c>
    </row>
    <row r="16037" spans="6:10">
      <c r="F16037" s="4">
        <v>38675</v>
      </c>
      <c r="G16037">
        <v>4</v>
      </c>
      <c r="H16037">
        <f t="shared" si="250"/>
        <v>0.5</v>
      </c>
      <c r="I16037" s="105">
        <f>AVERAGE(H$10:H16037)</f>
        <v>0.867631644621911</v>
      </c>
      <c r="J16037" s="91" t="s">
        <v>163</v>
      </c>
    </row>
    <row r="16038" spans="6:10">
      <c r="F16038" s="4">
        <v>38676</v>
      </c>
      <c r="G16038">
        <v>4</v>
      </c>
      <c r="H16038">
        <f t="shared" si="250"/>
        <v>0.5</v>
      </c>
      <c r="I16038" s="105">
        <f>AVERAGE(H$10:H16038)</f>
        <v>0.86760870921454791</v>
      </c>
      <c r="J16038" s="91" t="s">
        <v>163</v>
      </c>
    </row>
    <row r="16039" spans="6:10">
      <c r="F16039" s="4">
        <v>38677</v>
      </c>
      <c r="G16039">
        <v>4.03</v>
      </c>
      <c r="H16039">
        <f t="shared" si="250"/>
        <v>0.42999999999999972</v>
      </c>
      <c r="I16039" s="105">
        <f>AVERAGE(H$10:H16039)</f>
        <v>0.86758140985651833</v>
      </c>
      <c r="J16039" s="91" t="s">
        <v>163</v>
      </c>
    </row>
    <row r="16040" spans="6:10">
      <c r="F16040" s="4">
        <v>38678</v>
      </c>
      <c r="G16040">
        <v>3.99</v>
      </c>
      <c r="H16040">
        <f t="shared" si="250"/>
        <v>0.4399999999999995</v>
      </c>
      <c r="I16040" s="105">
        <f>AVERAGE(H$10:H16040)</f>
        <v>0.8675547376957139</v>
      </c>
      <c r="J16040" s="91" t="s">
        <v>163</v>
      </c>
    </row>
    <row r="16041" spans="6:10">
      <c r="F16041" s="4">
        <v>38679</v>
      </c>
      <c r="G16041">
        <v>4.01</v>
      </c>
      <c r="H16041">
        <f t="shared" si="250"/>
        <v>0.45999999999999996</v>
      </c>
      <c r="I16041" s="105">
        <f>AVERAGE(H$10:H16041)</f>
        <v>0.86752931636726471</v>
      </c>
      <c r="J16041" s="91" t="s">
        <v>163</v>
      </c>
    </row>
    <row r="16042" spans="6:10">
      <c r="F16042" s="4">
        <v>38680</v>
      </c>
      <c r="G16042">
        <v>4.01</v>
      </c>
      <c r="H16042">
        <f t="shared" si="250"/>
        <v>0.45999999999999996</v>
      </c>
      <c r="I16042" s="105">
        <f>AVERAGE(H$10:H16042)</f>
        <v>0.86750389820994123</v>
      </c>
      <c r="J16042" s="91" t="s">
        <v>163</v>
      </c>
    </row>
    <row r="16043" spans="6:10">
      <c r="F16043" s="4">
        <v>38681</v>
      </c>
      <c r="G16043">
        <v>4.03</v>
      </c>
      <c r="H16043">
        <f t="shared" si="250"/>
        <v>0.39999999999999947</v>
      </c>
      <c r="I16043" s="105">
        <f>AVERAGE(H$10:H16043)</f>
        <v>0.86747474117500234</v>
      </c>
      <c r="J16043" s="91" t="s">
        <v>163</v>
      </c>
    </row>
    <row r="16044" spans="6:10">
      <c r="F16044" s="4">
        <v>38682</v>
      </c>
      <c r="G16044">
        <v>4.03</v>
      </c>
      <c r="H16044">
        <f t="shared" si="250"/>
        <v>0.39999999999999947</v>
      </c>
      <c r="I16044" s="105">
        <f>AVERAGE(H$10:H16044)</f>
        <v>0.86744558777673753</v>
      </c>
      <c r="J16044" s="91" t="s">
        <v>163</v>
      </c>
    </row>
    <row r="16045" spans="6:10">
      <c r="F16045" s="4">
        <v>38683</v>
      </c>
      <c r="G16045">
        <v>4.03</v>
      </c>
      <c r="H16045">
        <f t="shared" si="250"/>
        <v>0.39999999999999947</v>
      </c>
      <c r="I16045" s="105">
        <f>AVERAGE(H$10:H16045)</f>
        <v>0.86741643801446666</v>
      </c>
      <c r="J16045" s="91" t="s">
        <v>163</v>
      </c>
    </row>
    <row r="16046" spans="6:10">
      <c r="F16046" s="4">
        <v>38684</v>
      </c>
      <c r="G16046">
        <v>4.01</v>
      </c>
      <c r="H16046">
        <f t="shared" si="250"/>
        <v>0.40000000000000036</v>
      </c>
      <c r="I16046" s="105">
        <f>AVERAGE(H$10:H16046)</f>
        <v>0.86738729188750929</v>
      </c>
      <c r="J16046" s="91" t="s">
        <v>163</v>
      </c>
    </row>
    <row r="16047" spans="6:10">
      <c r="F16047" s="4">
        <v>38685</v>
      </c>
      <c r="G16047">
        <v>3.99</v>
      </c>
      <c r="H16047">
        <f t="shared" si="250"/>
        <v>0.49000000000000021</v>
      </c>
      <c r="I16047" s="105">
        <f>AVERAGE(H$10:H16047)</f>
        <v>0.86736376106746393</v>
      </c>
      <c r="J16047" s="91" t="s">
        <v>163</v>
      </c>
    </row>
    <row r="16048" spans="6:10">
      <c r="F16048" s="4">
        <v>38686</v>
      </c>
      <c r="G16048">
        <v>4.03</v>
      </c>
      <c r="H16048">
        <f t="shared" si="250"/>
        <v>0.45999999999999996</v>
      </c>
      <c r="I16048" s="105">
        <f>AVERAGE(H$10:H16048)</f>
        <v>0.86733836274081832</v>
      </c>
      <c r="J16048" s="91" t="s">
        <v>163</v>
      </c>
    </row>
    <row r="16049" spans="6:10">
      <c r="F16049" s="4">
        <v>38687</v>
      </c>
      <c r="G16049">
        <v>4.03</v>
      </c>
      <c r="H16049">
        <f t="shared" si="250"/>
        <v>0.48999999999999932</v>
      </c>
      <c r="I16049" s="105">
        <f>AVERAGE(H$10:H16049)</f>
        <v>0.867314837905236</v>
      </c>
      <c r="J16049" s="91" t="s">
        <v>163</v>
      </c>
    </row>
    <row r="16050" spans="6:10">
      <c r="F16050" s="4">
        <v>38688</v>
      </c>
      <c r="G16050">
        <v>4</v>
      </c>
      <c r="H16050">
        <f t="shared" si="250"/>
        <v>0.51999999999999957</v>
      </c>
      <c r="I16050" s="105">
        <f>AVERAGE(H$10:H16050)</f>
        <v>0.86729318621033513</v>
      </c>
      <c r="J16050" s="91" t="s">
        <v>163</v>
      </c>
    </row>
    <row r="16051" spans="6:10">
      <c r="F16051" s="4">
        <v>38689</v>
      </c>
      <c r="G16051">
        <v>4</v>
      </c>
      <c r="H16051">
        <f t="shared" si="250"/>
        <v>0.51999999999999957</v>
      </c>
      <c r="I16051" s="105">
        <f>AVERAGE(H$10:H16051)</f>
        <v>0.86727153721481021</v>
      </c>
      <c r="J16051" s="91" t="s">
        <v>163</v>
      </c>
    </row>
    <row r="16052" spans="6:10">
      <c r="F16052" s="4">
        <v>38690</v>
      </c>
      <c r="G16052">
        <v>4</v>
      </c>
      <c r="H16052">
        <f t="shared" si="250"/>
        <v>0.51999999999999957</v>
      </c>
      <c r="I16052" s="105">
        <f>AVERAGE(H$10:H16052)</f>
        <v>0.86724989091815663</v>
      </c>
      <c r="J16052" s="91" t="s">
        <v>163</v>
      </c>
    </row>
    <row r="16053" spans="6:10">
      <c r="F16053" s="4">
        <v>38691</v>
      </c>
      <c r="G16053">
        <v>4.0199999999999996</v>
      </c>
      <c r="H16053">
        <f t="shared" si="250"/>
        <v>0.55000000000000071</v>
      </c>
      <c r="I16053" s="105">
        <f>AVERAGE(H$10:H16053)</f>
        <v>0.86723011717776022</v>
      </c>
      <c r="J16053" s="91" t="s">
        <v>163</v>
      </c>
    </row>
    <row r="16054" spans="6:10">
      <c r="F16054" s="4">
        <v>38692</v>
      </c>
      <c r="G16054">
        <v>3.97</v>
      </c>
      <c r="H16054">
        <f t="shared" si="250"/>
        <v>0.52</v>
      </c>
      <c r="I16054" s="105">
        <f>AVERAGE(H$10:H16054)</f>
        <v>0.86720847616079688</v>
      </c>
      <c r="J16054" s="91" t="s">
        <v>163</v>
      </c>
    </row>
    <row r="16055" spans="6:10">
      <c r="F16055" s="4">
        <v>38693</v>
      </c>
      <c r="G16055">
        <v>3.98</v>
      </c>
      <c r="H16055">
        <f t="shared" si="250"/>
        <v>0.53999999999999959</v>
      </c>
      <c r="I16055" s="105">
        <f>AVERAGE(H$10:H16055)</f>
        <v>0.86718808425775817</v>
      </c>
      <c r="J16055" s="91" t="s">
        <v>163</v>
      </c>
    </row>
    <row r="16056" spans="6:10">
      <c r="F16056" s="4">
        <v>38694</v>
      </c>
      <c r="G16056">
        <v>4.09</v>
      </c>
      <c r="H16056">
        <f t="shared" si="250"/>
        <v>0.37999999999999989</v>
      </c>
      <c r="I16056" s="105">
        <f>AVERAGE(H$10:H16056)</f>
        <v>0.86715772418520509</v>
      </c>
      <c r="J16056" s="91" t="s">
        <v>163</v>
      </c>
    </row>
    <row r="16057" spans="6:10">
      <c r="F16057" s="4">
        <v>38695</v>
      </c>
      <c r="G16057">
        <v>4.16</v>
      </c>
      <c r="H16057">
        <f t="shared" si="250"/>
        <v>0.37999999999999989</v>
      </c>
      <c r="I16057" s="105">
        <f>AVERAGE(H$10:H16057)</f>
        <v>0.86712736789631017</v>
      </c>
      <c r="J16057" s="91" t="s">
        <v>163</v>
      </c>
    </row>
    <row r="16058" spans="6:10">
      <c r="F16058" s="4">
        <v>38696</v>
      </c>
      <c r="G16058">
        <v>4.16</v>
      </c>
      <c r="H16058">
        <f t="shared" si="250"/>
        <v>0.37999999999999989</v>
      </c>
      <c r="I16058" s="105">
        <f>AVERAGE(H$10:H16058)</f>
        <v>0.86709701539036599</v>
      </c>
      <c r="J16058" s="91" t="s">
        <v>163</v>
      </c>
    </row>
    <row r="16059" spans="6:10">
      <c r="F16059" s="4">
        <v>38697</v>
      </c>
      <c r="G16059">
        <v>4.16</v>
      </c>
      <c r="H16059">
        <f t="shared" si="250"/>
        <v>0.37999999999999989</v>
      </c>
      <c r="I16059" s="105">
        <f>AVERAGE(H$10:H16059)</f>
        <v>0.86706666666666565</v>
      </c>
      <c r="J16059" s="91" t="s">
        <v>163</v>
      </c>
    </row>
    <row r="16060" spans="6:10">
      <c r="F16060" s="4">
        <v>38698</v>
      </c>
      <c r="G16060">
        <v>4.24</v>
      </c>
      <c r="H16060">
        <f t="shared" si="250"/>
        <v>0.3199999999999994</v>
      </c>
      <c r="I16060" s="105">
        <f>AVERAGE(H$10:H16060)</f>
        <v>0.86703258363964764</v>
      </c>
      <c r="J16060" s="91" t="s">
        <v>163</v>
      </c>
    </row>
    <row r="16061" spans="6:10">
      <c r="F16061" s="4">
        <v>38699</v>
      </c>
      <c r="G16061">
        <v>4.2300000000000004</v>
      </c>
      <c r="H16061">
        <f t="shared" si="250"/>
        <v>0.30999999999999961</v>
      </c>
      <c r="I16061" s="105">
        <f>AVERAGE(H$10:H16061)</f>
        <v>0.86699788188387639</v>
      </c>
      <c r="J16061" s="91" t="s">
        <v>163</v>
      </c>
    </row>
    <row r="16062" spans="6:10">
      <c r="F16062" s="4">
        <v>38700</v>
      </c>
      <c r="G16062">
        <v>4.26</v>
      </c>
      <c r="H16062">
        <f t="shared" si="250"/>
        <v>0.19000000000000039</v>
      </c>
      <c r="I16062" s="105">
        <f>AVERAGE(H$10:H16062)</f>
        <v>0.86695570921323017</v>
      </c>
      <c r="J16062" s="91" t="s">
        <v>163</v>
      </c>
    </row>
    <row r="16063" spans="6:10">
      <c r="F16063" s="4">
        <v>38701</v>
      </c>
      <c r="G16063">
        <v>4.29</v>
      </c>
      <c r="H16063">
        <f t="shared" si="250"/>
        <v>0.17999999999999972</v>
      </c>
      <c r="I16063" s="105">
        <f>AVERAGE(H$10:H16063)</f>
        <v>0.8669129188987158</v>
      </c>
      <c r="J16063" s="91" t="s">
        <v>163</v>
      </c>
    </row>
    <row r="16064" spans="6:10">
      <c r="F16064" s="4">
        <v>38702</v>
      </c>
      <c r="G16064">
        <v>4.25</v>
      </c>
      <c r="H16064">
        <f t="shared" si="250"/>
        <v>0.20000000000000018</v>
      </c>
      <c r="I16064" s="105">
        <f>AVERAGE(H$10:H16064)</f>
        <v>0.86687137963251226</v>
      </c>
      <c r="J16064" s="91" t="s">
        <v>163</v>
      </c>
    </row>
    <row r="16065" spans="6:12">
      <c r="F16065" s="4">
        <v>38703</v>
      </c>
      <c r="G16065">
        <v>4.25</v>
      </c>
      <c r="H16065">
        <f t="shared" si="250"/>
        <v>0.20000000000000018</v>
      </c>
      <c r="I16065" s="105">
        <f>AVERAGE(H$10:H16065)</f>
        <v>0.86682984554060694</v>
      </c>
      <c r="J16065" s="91" t="s">
        <v>163</v>
      </c>
    </row>
    <row r="16066" spans="6:12">
      <c r="F16066" s="4">
        <v>38704</v>
      </c>
      <c r="G16066">
        <v>4.25</v>
      </c>
      <c r="H16066">
        <f t="shared" si="250"/>
        <v>0.20000000000000018</v>
      </c>
      <c r="I16066" s="105">
        <f>AVERAGE(H$10:H16066)</f>
        <v>0.86678831662203315</v>
      </c>
      <c r="J16066" s="91" t="s">
        <v>163</v>
      </c>
    </row>
    <row r="16067" spans="6:12">
      <c r="F16067" s="4">
        <v>38705</v>
      </c>
      <c r="G16067">
        <v>4.25</v>
      </c>
      <c r="H16067">
        <f t="shared" si="250"/>
        <v>0.20000000000000018</v>
      </c>
      <c r="I16067" s="105">
        <f>AVERAGE(H$10:H16067)</f>
        <v>0.86674679287582435</v>
      </c>
      <c r="J16067" s="91" t="s">
        <v>163</v>
      </c>
    </row>
    <row r="16068" spans="6:12">
      <c r="F16068" s="4">
        <v>38706</v>
      </c>
      <c r="G16068">
        <v>4.3</v>
      </c>
      <c r="H16068">
        <f t="shared" si="250"/>
        <v>0.16999999999999993</v>
      </c>
      <c r="I16068" s="105">
        <f>AVERAGE(H$10:H16068)</f>
        <v>0.86670340618967479</v>
      </c>
      <c r="J16068" s="91" t="s">
        <v>163</v>
      </c>
    </row>
    <row r="16069" spans="6:12">
      <c r="F16069" s="4">
        <v>38707</v>
      </c>
      <c r="G16069">
        <v>4.08</v>
      </c>
      <c r="H16069">
        <f t="shared" si="250"/>
        <v>0.41000000000000014</v>
      </c>
      <c r="I16069" s="105">
        <f>AVERAGE(H$10:H16069)</f>
        <v>0.86667496886674888</v>
      </c>
      <c r="J16069" s="91" t="s">
        <v>163</v>
      </c>
    </row>
    <row r="16070" spans="6:12">
      <c r="F16070" s="4">
        <v>38708</v>
      </c>
      <c r="G16070">
        <v>4.25</v>
      </c>
      <c r="H16070">
        <f t="shared" si="250"/>
        <v>0.19000000000000039</v>
      </c>
      <c r="I16070" s="105">
        <f>AVERAGE(H$10:H16070)</f>
        <v>0.8666328373077633</v>
      </c>
      <c r="J16070" s="91" t="s">
        <v>163</v>
      </c>
    </row>
    <row r="16071" spans="6:12">
      <c r="F16071" s="4">
        <v>38709</v>
      </c>
      <c r="G16071">
        <v>4.21</v>
      </c>
      <c r="H16071">
        <f t="shared" si="250"/>
        <v>0.16999999999999993</v>
      </c>
      <c r="I16071" s="105">
        <f>AVERAGE(H$10:H16071)</f>
        <v>0.86658946581994689</v>
      </c>
      <c r="J16071" s="91" t="s">
        <v>163</v>
      </c>
    </row>
    <row r="16072" spans="6:12">
      <c r="F16072" s="4">
        <v>38710</v>
      </c>
      <c r="G16072">
        <v>4.21</v>
      </c>
      <c r="H16072">
        <f t="shared" si="250"/>
        <v>0.16999999999999993</v>
      </c>
      <c r="I16072" s="105">
        <f>AVERAGE(H$10:H16072)</f>
        <v>0.86654609973230323</v>
      </c>
      <c r="J16072" s="91" t="s">
        <v>163</v>
      </c>
    </row>
    <row r="16073" spans="6:12">
      <c r="F16073" s="4">
        <v>38711</v>
      </c>
      <c r="G16073">
        <v>4.21</v>
      </c>
      <c r="H16073">
        <f t="shared" si="250"/>
        <v>0.16999999999999993</v>
      </c>
      <c r="I16073" s="105">
        <f>AVERAGE(H$10:H16073)</f>
        <v>0.86650273904382391</v>
      </c>
      <c r="J16073" s="91" t="s">
        <v>163</v>
      </c>
    </row>
    <row r="16074" spans="6:12">
      <c r="F16074" s="4">
        <v>38712</v>
      </c>
      <c r="G16074">
        <v>4.21</v>
      </c>
      <c r="H16074">
        <f t="shared" ref="H16074:H16137" si="251">IFERROR(((VLOOKUP(F16074,$A$9:$B$14200,2,FALSE))-G16074),H16073)</f>
        <v>0.16999999999999993</v>
      </c>
      <c r="I16074" s="105">
        <f>AVERAGE(H$10:H16074)</f>
        <v>0.86645938375350062</v>
      </c>
      <c r="J16074" s="91" t="s">
        <v>163</v>
      </c>
    </row>
    <row r="16075" spans="6:12">
      <c r="F16075" s="4">
        <v>38713</v>
      </c>
      <c r="G16075">
        <v>4.26</v>
      </c>
      <c r="H16075">
        <f t="shared" si="251"/>
        <v>8.0000000000000071E-2</v>
      </c>
      <c r="I16075" s="105">
        <f>AVERAGE(H$10:H16075)</f>
        <v>0.86641043196813061</v>
      </c>
      <c r="J16075" s="91" t="s">
        <v>163</v>
      </c>
    </row>
    <row r="16076" spans="6:12">
      <c r="F16076" s="4">
        <v>38714</v>
      </c>
      <c r="G16076">
        <v>4.1900000000000004</v>
      </c>
      <c r="H16076">
        <f t="shared" si="251"/>
        <v>0.1899999999999995</v>
      </c>
      <c r="I16076" s="105">
        <f>AVERAGE(H$10:H16076)</f>
        <v>0.86636833260720658</v>
      </c>
      <c r="J16076" s="91" t="s">
        <v>163</v>
      </c>
    </row>
    <row r="16077" spans="6:12">
      <c r="F16077" s="4">
        <v>38715</v>
      </c>
      <c r="G16077">
        <v>4.18</v>
      </c>
      <c r="H16077">
        <f t="shared" si="251"/>
        <v>0.19000000000000039</v>
      </c>
      <c r="I16077" s="105">
        <f>AVERAGE(H$10:H16077)</f>
        <v>0.86632623848643198</v>
      </c>
      <c r="J16077" s="91" t="s">
        <v>163</v>
      </c>
    </row>
    <row r="16078" spans="6:12">
      <c r="F16078" s="4">
        <v>38716</v>
      </c>
      <c r="G16078">
        <v>4.09</v>
      </c>
      <c r="H16078">
        <f t="shared" si="251"/>
        <v>0.29999999999999982</v>
      </c>
      <c r="I16078" s="105">
        <f>AVERAGE(H$10:H16078)</f>
        <v>0.86629099508370078</v>
      </c>
      <c r="J16078" s="91" t="s">
        <v>163</v>
      </c>
    </row>
    <row r="16079" spans="6:12">
      <c r="F16079" s="4">
        <v>38717</v>
      </c>
      <c r="G16079">
        <v>4.09</v>
      </c>
      <c r="H16079">
        <f t="shared" si="251"/>
        <v>0.29999999999999982</v>
      </c>
      <c r="I16079" s="105">
        <f>AVERAGE(H$10:H16079)</f>
        <v>0.86625575606720517</v>
      </c>
      <c r="J16079" s="91" t="s">
        <v>163</v>
      </c>
      <c r="K16079" s="12" t="s">
        <v>86</v>
      </c>
      <c r="L16079" s="23">
        <f>AVERAGE(G15987:G16079)/100</f>
        <v>3.9777419354838701E-2</v>
      </c>
    </row>
    <row r="16080" spans="6:12">
      <c r="F16080" s="4">
        <v>38718</v>
      </c>
      <c r="G16080">
        <v>4.09</v>
      </c>
      <c r="H16080">
        <f t="shared" si="251"/>
        <v>0.29999999999999982</v>
      </c>
      <c r="I16080" s="105">
        <f>AVERAGE(H$10:H16080)</f>
        <v>0.86622052143612627</v>
      </c>
      <c r="J16080" s="91" t="s">
        <v>164</v>
      </c>
    </row>
    <row r="16081" spans="6:10">
      <c r="F16081" s="4">
        <v>38719</v>
      </c>
      <c r="G16081">
        <v>4.09</v>
      </c>
      <c r="H16081">
        <f t="shared" si="251"/>
        <v>0.29999999999999982</v>
      </c>
      <c r="I16081" s="105">
        <f>AVERAGE(H$10:H16081)</f>
        <v>0.86618529118964571</v>
      </c>
      <c r="J16081" s="91" t="s">
        <v>164</v>
      </c>
    </row>
    <row r="16082" spans="6:10">
      <c r="F16082" s="4">
        <v>38720</v>
      </c>
      <c r="G16082">
        <v>4.34</v>
      </c>
      <c r="H16082">
        <f t="shared" si="251"/>
        <v>3.0000000000000249E-2</v>
      </c>
      <c r="I16082" s="105">
        <f>AVERAGE(H$10:H16082)</f>
        <v>0.86613326696945103</v>
      </c>
      <c r="J16082" s="91" t="s">
        <v>164</v>
      </c>
    </row>
    <row r="16083" spans="6:10">
      <c r="F16083" s="4">
        <v>38721</v>
      </c>
      <c r="G16083">
        <v>4.22</v>
      </c>
      <c r="H16083">
        <f t="shared" si="251"/>
        <v>0.14000000000000057</v>
      </c>
      <c r="I16083" s="105">
        <f>AVERAGE(H$10:H16083)</f>
        <v>0.86608809257185426</v>
      </c>
      <c r="J16083" s="91" t="s">
        <v>164</v>
      </c>
    </row>
    <row r="16084" spans="6:10">
      <c r="F16084" s="4">
        <v>38722</v>
      </c>
      <c r="G16084">
        <v>4.24</v>
      </c>
      <c r="H16084">
        <f t="shared" si="251"/>
        <v>0.12000000000000011</v>
      </c>
      <c r="I16084" s="105">
        <f>AVERAGE(H$10:H16084)</f>
        <v>0.86604167962674872</v>
      </c>
      <c r="J16084" s="91" t="s">
        <v>164</v>
      </c>
    </row>
    <row r="16085" spans="6:10">
      <c r="F16085" s="4">
        <v>38723</v>
      </c>
      <c r="G16085">
        <v>4.22</v>
      </c>
      <c r="H16085">
        <f t="shared" si="251"/>
        <v>0.16000000000000014</v>
      </c>
      <c r="I16085" s="105">
        <f>AVERAGE(H$10:H16085)</f>
        <v>0.86599776063697353</v>
      </c>
      <c r="J16085" s="91" t="s">
        <v>164</v>
      </c>
    </row>
    <row r="16086" spans="6:10">
      <c r="F16086" s="4">
        <v>38724</v>
      </c>
      <c r="G16086">
        <v>4.22</v>
      </c>
      <c r="H16086">
        <f t="shared" si="251"/>
        <v>0.16000000000000014</v>
      </c>
      <c r="I16086" s="105">
        <f>AVERAGE(H$10:H16086)</f>
        <v>0.8659538471107785</v>
      </c>
      <c r="J16086" s="91" t="s">
        <v>164</v>
      </c>
    </row>
    <row r="16087" spans="6:10">
      <c r="F16087" s="4">
        <v>38725</v>
      </c>
      <c r="G16087">
        <v>4.22</v>
      </c>
      <c r="H16087">
        <f t="shared" si="251"/>
        <v>0.16000000000000014</v>
      </c>
      <c r="I16087" s="105">
        <f>AVERAGE(H$10:H16087)</f>
        <v>0.86590993904714431</v>
      </c>
      <c r="J16087" s="91" t="s">
        <v>164</v>
      </c>
    </row>
    <row r="16088" spans="6:10">
      <c r="F16088" s="4">
        <v>38726</v>
      </c>
      <c r="G16088">
        <v>4.25</v>
      </c>
      <c r="H16088">
        <f t="shared" si="251"/>
        <v>0.12999999999999989</v>
      </c>
      <c r="I16088" s="105">
        <f>AVERAGE(H$10:H16088)</f>
        <v>0.86586417065737831</v>
      </c>
      <c r="J16088" s="91" t="s">
        <v>164</v>
      </c>
    </row>
    <row r="16089" spans="6:10">
      <c r="F16089" s="4">
        <v>38727</v>
      </c>
      <c r="G16089">
        <v>4.24</v>
      </c>
      <c r="H16089">
        <f t="shared" si="251"/>
        <v>0.1899999999999995</v>
      </c>
      <c r="I16089" s="105">
        <f>AVERAGE(H$10:H16089)</f>
        <v>0.86582213930348173</v>
      </c>
      <c r="J16089" s="91" t="s">
        <v>164</v>
      </c>
    </row>
    <row r="16090" spans="6:10">
      <c r="F16090" s="4">
        <v>38728</v>
      </c>
      <c r="G16090">
        <v>4.24</v>
      </c>
      <c r="H16090">
        <f t="shared" si="251"/>
        <v>0.21999999999999975</v>
      </c>
      <c r="I16090" s="105">
        <f>AVERAGE(H$10:H16090)</f>
        <v>0.86578197873266494</v>
      </c>
      <c r="J16090" s="91" t="s">
        <v>164</v>
      </c>
    </row>
    <row r="16091" spans="6:10">
      <c r="F16091" s="4">
        <v>38729</v>
      </c>
      <c r="G16091">
        <v>4.28</v>
      </c>
      <c r="H16091">
        <f t="shared" si="251"/>
        <v>0.13999999999999968</v>
      </c>
      <c r="I16091" s="105">
        <f>AVERAGE(H$10:H16091)</f>
        <v>0.86573684865066436</v>
      </c>
      <c r="J16091" s="91" t="s">
        <v>164</v>
      </c>
    </row>
    <row r="16092" spans="6:10">
      <c r="F16092" s="4">
        <v>38730</v>
      </c>
      <c r="G16092">
        <v>4.3</v>
      </c>
      <c r="H16092">
        <f t="shared" si="251"/>
        <v>6.0000000000000497E-2</v>
      </c>
      <c r="I16092" s="105">
        <f>AVERAGE(H$10:H16092)</f>
        <v>0.86568674998445461</v>
      </c>
      <c r="J16092" s="91" t="s">
        <v>164</v>
      </c>
    </row>
    <row r="16093" spans="6:10">
      <c r="F16093" s="4">
        <v>38731</v>
      </c>
      <c r="G16093">
        <v>4.3</v>
      </c>
      <c r="H16093">
        <f t="shared" si="251"/>
        <v>6.0000000000000497E-2</v>
      </c>
      <c r="I16093" s="105">
        <f>AVERAGE(H$10:H16093)</f>
        <v>0.86563665754787267</v>
      </c>
      <c r="J16093" s="91" t="s">
        <v>164</v>
      </c>
    </row>
    <row r="16094" spans="6:10">
      <c r="F16094" s="4">
        <v>38732</v>
      </c>
      <c r="G16094">
        <v>4.3</v>
      </c>
      <c r="H16094">
        <f t="shared" si="251"/>
        <v>6.0000000000000497E-2</v>
      </c>
      <c r="I16094" s="105">
        <f>AVERAGE(H$10:H16094)</f>
        <v>0.86558657133975647</v>
      </c>
      <c r="J16094" s="91" t="s">
        <v>164</v>
      </c>
    </row>
    <row r="16095" spans="6:10">
      <c r="F16095" s="4">
        <v>38733</v>
      </c>
      <c r="G16095">
        <v>4.3</v>
      </c>
      <c r="H16095">
        <f t="shared" si="251"/>
        <v>6.0000000000000497E-2</v>
      </c>
      <c r="I16095" s="105">
        <f>AVERAGE(H$10:H16095)</f>
        <v>0.86553649135894462</v>
      </c>
      <c r="J16095" s="91" t="s">
        <v>164</v>
      </c>
    </row>
    <row r="16096" spans="6:10">
      <c r="F16096" s="4">
        <v>38734</v>
      </c>
      <c r="G16096">
        <v>4.32</v>
      </c>
      <c r="H16096">
        <f t="shared" si="251"/>
        <v>1.9999999999999574E-2</v>
      </c>
      <c r="I16096" s="105">
        <f>AVERAGE(H$10:H16096)</f>
        <v>0.86548393112450939</v>
      </c>
      <c r="J16096" s="91" t="s">
        <v>164</v>
      </c>
    </row>
    <row r="16097" spans="6:10">
      <c r="F16097" s="4">
        <v>38735</v>
      </c>
      <c r="G16097">
        <v>4.24</v>
      </c>
      <c r="H16097">
        <f t="shared" si="251"/>
        <v>9.9999999999999645E-2</v>
      </c>
      <c r="I16097" s="105">
        <f>AVERAGE(H$10:H16097)</f>
        <v>0.86543635007458874</v>
      </c>
      <c r="J16097" s="91" t="s">
        <v>164</v>
      </c>
    </row>
    <row r="16098" spans="6:10">
      <c r="F16098" s="4">
        <v>38736</v>
      </c>
      <c r="G16098">
        <v>4.2300000000000004</v>
      </c>
      <c r="H16098">
        <f t="shared" si="251"/>
        <v>0.14999999999999947</v>
      </c>
      <c r="I16098" s="105">
        <f>AVERAGE(H$10:H16098)</f>
        <v>0.86539188265274303</v>
      </c>
      <c r="J16098" s="91" t="s">
        <v>164</v>
      </c>
    </row>
    <row r="16099" spans="6:10">
      <c r="F16099" s="4">
        <v>38737</v>
      </c>
      <c r="G16099">
        <v>4.24</v>
      </c>
      <c r="H16099">
        <f t="shared" si="251"/>
        <v>0.12999999999999989</v>
      </c>
      <c r="I16099" s="105">
        <f>AVERAGE(H$10:H16099)</f>
        <v>0.86534617775015421</v>
      </c>
      <c r="J16099" s="91" t="s">
        <v>164</v>
      </c>
    </row>
    <row r="16100" spans="6:10">
      <c r="F16100" s="4">
        <v>38738</v>
      </c>
      <c r="G16100">
        <v>4.24</v>
      </c>
      <c r="H16100">
        <f t="shared" si="251"/>
        <v>0.12999999999999989</v>
      </c>
      <c r="I16100" s="105">
        <f>AVERAGE(H$10:H16100)</f>
        <v>0.86530047852836867</v>
      </c>
      <c r="J16100" s="91" t="s">
        <v>164</v>
      </c>
    </row>
    <row r="16101" spans="6:10">
      <c r="F16101" s="4">
        <v>38739</v>
      </c>
      <c r="G16101">
        <v>4.24</v>
      </c>
      <c r="H16101">
        <f t="shared" si="251"/>
        <v>0.12999999999999989</v>
      </c>
      <c r="I16101" s="105">
        <f>AVERAGE(H$10:H16101)</f>
        <v>0.86525478498632735</v>
      </c>
      <c r="J16101" s="91" t="s">
        <v>164</v>
      </c>
    </row>
    <row r="16102" spans="6:10">
      <c r="F16102" s="4">
        <v>38740</v>
      </c>
      <c r="G16102">
        <v>4.26</v>
      </c>
      <c r="H16102">
        <f t="shared" si="251"/>
        <v>0.10000000000000053</v>
      </c>
      <c r="I16102" s="105">
        <f>AVERAGE(H$10:H16102)</f>
        <v>0.86520723295842794</v>
      </c>
      <c r="J16102" s="91" t="s">
        <v>164</v>
      </c>
    </row>
    <row r="16103" spans="6:10">
      <c r="F16103" s="4">
        <v>38741</v>
      </c>
      <c r="G16103">
        <v>4.28</v>
      </c>
      <c r="H16103">
        <f t="shared" si="251"/>
        <v>0.12000000000000011</v>
      </c>
      <c r="I16103" s="105">
        <f>AVERAGE(H$10:H16103)</f>
        <v>0.86516092953895751</v>
      </c>
      <c r="J16103" s="91" t="s">
        <v>164</v>
      </c>
    </row>
    <row r="16104" spans="6:10">
      <c r="F16104" s="4">
        <v>38742</v>
      </c>
      <c r="G16104">
        <v>4.3600000000000003</v>
      </c>
      <c r="H16104">
        <f t="shared" si="251"/>
        <v>0.12999999999999989</v>
      </c>
      <c r="I16104" s="105">
        <f>AVERAGE(H$10:H16104)</f>
        <v>0.86511525318421745</v>
      </c>
      <c r="J16104" s="91" t="s">
        <v>164</v>
      </c>
    </row>
    <row r="16105" spans="6:10">
      <c r="F16105" s="4">
        <v>38743</v>
      </c>
      <c r="G16105">
        <v>4.37</v>
      </c>
      <c r="H16105">
        <f t="shared" si="251"/>
        <v>0.16000000000000014</v>
      </c>
      <c r="I16105" s="105">
        <f>AVERAGE(H$10:H16105)</f>
        <v>0.86507144632206634</v>
      </c>
      <c r="J16105" s="91" t="s">
        <v>164</v>
      </c>
    </row>
    <row r="16106" spans="6:10">
      <c r="F16106" s="4">
        <v>38744</v>
      </c>
      <c r="G16106">
        <v>4.42</v>
      </c>
      <c r="H16106">
        <f t="shared" si="251"/>
        <v>9.9999999999999645E-2</v>
      </c>
      <c r="I16106" s="105">
        <f>AVERAGE(H$10:H16106)</f>
        <v>0.86502391750015417</v>
      </c>
      <c r="J16106" s="91" t="s">
        <v>164</v>
      </c>
    </row>
    <row r="16107" spans="6:10">
      <c r="F16107" s="4">
        <v>38745</v>
      </c>
      <c r="G16107">
        <v>4.42</v>
      </c>
      <c r="H16107">
        <f t="shared" si="251"/>
        <v>9.9999999999999645E-2</v>
      </c>
      <c r="I16107" s="105">
        <f>AVERAGE(H$10:H16107)</f>
        <v>0.86497639458317688</v>
      </c>
      <c r="J16107" s="91" t="s">
        <v>164</v>
      </c>
    </row>
    <row r="16108" spans="6:10">
      <c r="F16108" s="4">
        <v>38746</v>
      </c>
      <c r="G16108">
        <v>4.42</v>
      </c>
      <c r="H16108">
        <f t="shared" si="251"/>
        <v>9.9999999999999645E-2</v>
      </c>
      <c r="I16108" s="105">
        <f>AVERAGE(H$10:H16108)</f>
        <v>0.86492887757003423</v>
      </c>
      <c r="J16108" s="91" t="s">
        <v>164</v>
      </c>
    </row>
    <row r="16109" spans="6:10">
      <c r="F16109" s="4">
        <v>38747</v>
      </c>
      <c r="G16109">
        <v>4.4800000000000004</v>
      </c>
      <c r="H16109">
        <f t="shared" si="251"/>
        <v>5.9999999999999609E-2</v>
      </c>
      <c r="I16109" s="105">
        <f>AVERAGE(H$10:H16109)</f>
        <v>0.86487888198757645</v>
      </c>
      <c r="J16109" s="91" t="s">
        <v>164</v>
      </c>
    </row>
    <row r="16110" spans="6:10">
      <c r="F16110" s="4">
        <v>38748</v>
      </c>
      <c r="G16110">
        <v>4.47</v>
      </c>
      <c r="H16110">
        <f t="shared" si="251"/>
        <v>6.0000000000000497E-2</v>
      </c>
      <c r="I16110" s="105">
        <f>AVERAGE(H$10:H16110)</f>
        <v>0.86482889261536433</v>
      </c>
      <c r="J16110" s="91" t="s">
        <v>164</v>
      </c>
    </row>
    <row r="16111" spans="6:10">
      <c r="F16111" s="4">
        <v>38749</v>
      </c>
      <c r="G16111">
        <v>4.47</v>
      </c>
      <c r="H16111">
        <f t="shared" si="251"/>
        <v>0.10000000000000053</v>
      </c>
      <c r="I16111" s="105">
        <f>AVERAGE(H$10:H16111)</f>
        <v>0.86478139361569872</v>
      </c>
      <c r="J16111" s="91" t="s">
        <v>164</v>
      </c>
    </row>
    <row r="16112" spans="6:10">
      <c r="F16112" s="4">
        <v>38750</v>
      </c>
      <c r="G16112">
        <v>4.4800000000000004</v>
      </c>
      <c r="H16112">
        <f t="shared" si="251"/>
        <v>8.9999999999999858E-2</v>
      </c>
      <c r="I16112" s="105">
        <f>AVERAGE(H$10:H16112)</f>
        <v>0.86473327951313306</v>
      </c>
      <c r="J16112" s="91" t="s">
        <v>164</v>
      </c>
    </row>
    <row r="16113" spans="6:10">
      <c r="F16113" s="4">
        <v>38751</v>
      </c>
      <c r="G16113">
        <v>4.51</v>
      </c>
      <c r="H16113">
        <f t="shared" si="251"/>
        <v>3.0000000000000249E-2</v>
      </c>
      <c r="I16113" s="105">
        <f>AVERAGE(H$10:H16113)</f>
        <v>0.86468144560357563</v>
      </c>
      <c r="J16113" s="91" t="s">
        <v>164</v>
      </c>
    </row>
    <row r="16114" spans="6:10">
      <c r="F16114" s="4">
        <v>38752</v>
      </c>
      <c r="G16114">
        <v>4.51</v>
      </c>
      <c r="H16114">
        <f t="shared" si="251"/>
        <v>3.0000000000000249E-2</v>
      </c>
      <c r="I16114" s="105">
        <f>AVERAGE(H$10:H16114)</f>
        <v>0.86462961813101413</v>
      </c>
      <c r="J16114" s="91" t="s">
        <v>164</v>
      </c>
    </row>
    <row r="16115" spans="6:10">
      <c r="F16115" s="4">
        <v>38753</v>
      </c>
      <c r="G16115">
        <v>4.51</v>
      </c>
      <c r="H16115">
        <f t="shared" si="251"/>
        <v>3.0000000000000249E-2</v>
      </c>
      <c r="I16115" s="105">
        <f>AVERAGE(H$10:H16115)</f>
        <v>0.86457779709424953</v>
      </c>
      <c r="J16115" s="91" t="s">
        <v>164</v>
      </c>
    </row>
    <row r="16116" spans="6:10">
      <c r="F16116" s="4">
        <v>38754</v>
      </c>
      <c r="G16116">
        <v>4.51</v>
      </c>
      <c r="H16116">
        <f t="shared" si="251"/>
        <v>4.0000000000000036E-2</v>
      </c>
      <c r="I16116" s="105">
        <f>AVERAGE(H$10:H16116)</f>
        <v>0.86452660334016163</v>
      </c>
      <c r="J16116" s="91" t="s">
        <v>164</v>
      </c>
    </row>
    <row r="16117" spans="6:10">
      <c r="F16117" s="4">
        <v>38755</v>
      </c>
      <c r="G16117">
        <v>4.47</v>
      </c>
      <c r="H16117">
        <f t="shared" si="251"/>
        <v>0.10000000000000053</v>
      </c>
      <c r="I16117" s="105">
        <f>AVERAGE(H$10:H16117)</f>
        <v>0.86447914079960175</v>
      </c>
      <c r="J16117" s="91" t="s">
        <v>164</v>
      </c>
    </row>
    <row r="16118" spans="6:10">
      <c r="F16118" s="4">
        <v>38756</v>
      </c>
      <c r="G16118">
        <v>4.4800000000000004</v>
      </c>
      <c r="H16118">
        <f t="shared" si="251"/>
        <v>7.9999999999999183E-2</v>
      </c>
      <c r="I16118" s="105">
        <f>AVERAGE(H$10:H16118)</f>
        <v>0.86443044260972024</v>
      </c>
      <c r="J16118" s="91" t="s">
        <v>164</v>
      </c>
    </row>
    <row r="16119" spans="6:10">
      <c r="F16119" s="4">
        <v>38757</v>
      </c>
      <c r="G16119">
        <v>4.5199999999999996</v>
      </c>
      <c r="H16119">
        <f t="shared" si="251"/>
        <v>2.0000000000000462E-2</v>
      </c>
      <c r="I16119" s="105">
        <f>AVERAGE(H$10:H16119)</f>
        <v>0.86437802607076253</v>
      </c>
      <c r="J16119" s="91" t="s">
        <v>164</v>
      </c>
    </row>
    <row r="16120" spans="6:10">
      <c r="F16120" s="4">
        <v>38758</v>
      </c>
      <c r="G16120">
        <v>4.51</v>
      </c>
      <c r="H16120">
        <f t="shared" si="251"/>
        <v>8.0000000000000071E-2</v>
      </c>
      <c r="I16120" s="105">
        <f>AVERAGE(H$10:H16120)</f>
        <v>0.86432934020234531</v>
      </c>
      <c r="J16120" s="91" t="s">
        <v>164</v>
      </c>
    </row>
    <row r="16121" spans="6:10">
      <c r="F16121" s="4">
        <v>38759</v>
      </c>
      <c r="G16121">
        <v>4.51</v>
      </c>
      <c r="H16121">
        <f t="shared" si="251"/>
        <v>8.0000000000000071E-2</v>
      </c>
      <c r="I16121" s="105">
        <f>AVERAGE(H$10:H16121)</f>
        <v>0.86428066037735751</v>
      </c>
      <c r="J16121" s="91" t="s">
        <v>164</v>
      </c>
    </row>
    <row r="16122" spans="6:10">
      <c r="F16122" s="4">
        <v>38760</v>
      </c>
      <c r="G16122">
        <v>4.51</v>
      </c>
      <c r="H16122">
        <f t="shared" si="251"/>
        <v>8.0000000000000071E-2</v>
      </c>
      <c r="I16122" s="105">
        <f>AVERAGE(H$10:H16122)</f>
        <v>0.86423198659467415</v>
      </c>
      <c r="J16122" s="91" t="s">
        <v>164</v>
      </c>
    </row>
    <row r="16123" spans="6:10">
      <c r="F16123" s="4">
        <v>38761</v>
      </c>
      <c r="G16123">
        <v>4.4400000000000004</v>
      </c>
      <c r="H16123">
        <f t="shared" si="251"/>
        <v>0.13999999999999968</v>
      </c>
      <c r="I16123" s="105">
        <f>AVERAGE(H$10:H16123)</f>
        <v>0.86418704232344445</v>
      </c>
      <c r="J16123" s="91" t="s">
        <v>164</v>
      </c>
    </row>
    <row r="16124" spans="6:10">
      <c r="F16124" s="4">
        <v>38762</v>
      </c>
      <c r="G16124">
        <v>4.45</v>
      </c>
      <c r="H16124">
        <f t="shared" si="251"/>
        <v>0.16999999999999993</v>
      </c>
      <c r="I16124" s="105">
        <f>AVERAGE(H$10:H16124)</f>
        <v>0.86414396524976633</v>
      </c>
      <c r="J16124" s="91" t="s">
        <v>164</v>
      </c>
    </row>
    <row r="16125" spans="6:10">
      <c r="F16125" s="4">
        <v>38763</v>
      </c>
      <c r="G16125">
        <v>4.5</v>
      </c>
      <c r="H16125">
        <f t="shared" si="251"/>
        <v>0.11000000000000032</v>
      </c>
      <c r="I16125" s="105">
        <f>AVERAGE(H$10:H16125)</f>
        <v>0.86409717051377422</v>
      </c>
      <c r="J16125" s="91" t="s">
        <v>164</v>
      </c>
    </row>
    <row r="16126" spans="6:10">
      <c r="F16126" s="4">
        <v>38764</v>
      </c>
      <c r="G16126">
        <v>4.4800000000000004</v>
      </c>
      <c r="H16126">
        <f t="shared" si="251"/>
        <v>0.10999999999999943</v>
      </c>
      <c r="I16126" s="105">
        <f>AVERAGE(H$10:H16126)</f>
        <v>0.86405038158466119</v>
      </c>
      <c r="J16126" s="91" t="s">
        <v>164</v>
      </c>
    </row>
    <row r="16127" spans="6:10">
      <c r="F16127" s="4">
        <v>38765</v>
      </c>
      <c r="G16127">
        <v>4.4800000000000004</v>
      </c>
      <c r="H16127">
        <f t="shared" si="251"/>
        <v>5.9999999999999609E-2</v>
      </c>
      <c r="I16127" s="105">
        <f>AVERAGE(H$10:H16127)</f>
        <v>0.86400049633949527</v>
      </c>
      <c r="J16127" s="91" t="s">
        <v>164</v>
      </c>
    </row>
    <row r="16128" spans="6:10">
      <c r="F16128" s="4">
        <v>38766</v>
      </c>
      <c r="G16128">
        <v>4.4800000000000004</v>
      </c>
      <c r="H16128">
        <f t="shared" si="251"/>
        <v>5.9999999999999609E-2</v>
      </c>
      <c r="I16128" s="105">
        <f>AVERAGE(H$10:H16128)</f>
        <v>0.86395061728394962</v>
      </c>
      <c r="J16128" s="91" t="s">
        <v>164</v>
      </c>
    </row>
    <row r="16129" spans="6:10">
      <c r="F16129" s="4">
        <v>38767</v>
      </c>
      <c r="G16129">
        <v>4.4800000000000004</v>
      </c>
      <c r="H16129">
        <f t="shared" si="251"/>
        <v>5.9999999999999609E-2</v>
      </c>
      <c r="I16129" s="105">
        <f>AVERAGE(H$10:H16129)</f>
        <v>0.86390074441687248</v>
      </c>
      <c r="J16129" s="91" t="s">
        <v>164</v>
      </c>
    </row>
    <row r="16130" spans="6:10">
      <c r="F16130" s="4">
        <v>38768</v>
      </c>
      <c r="G16130">
        <v>4.4800000000000004</v>
      </c>
      <c r="H16130">
        <f t="shared" si="251"/>
        <v>5.9999999999999609E-2</v>
      </c>
      <c r="I16130" s="105">
        <f>AVERAGE(H$10:H16130)</f>
        <v>0.863850877737112</v>
      </c>
      <c r="J16130" s="91" t="s">
        <v>164</v>
      </c>
    </row>
    <row r="16131" spans="6:10">
      <c r="F16131" s="4">
        <v>38769</v>
      </c>
      <c r="G16131">
        <v>4.54</v>
      </c>
      <c r="H16131">
        <f t="shared" si="251"/>
        <v>3.0000000000000249E-2</v>
      </c>
      <c r="I16131" s="105">
        <f>AVERAGE(H$10:H16131)</f>
        <v>0.8637991564322034</v>
      </c>
      <c r="J16131" s="91" t="s">
        <v>164</v>
      </c>
    </row>
    <row r="16132" spans="6:10">
      <c r="F16132" s="4">
        <v>38770</v>
      </c>
      <c r="G16132">
        <v>4.49</v>
      </c>
      <c r="H16132">
        <f t="shared" si="251"/>
        <v>4.0000000000000036E-2</v>
      </c>
      <c r="I16132" s="105">
        <f>AVERAGE(H$10:H16132)</f>
        <v>0.86374806177510288</v>
      </c>
      <c r="J16132" s="91" t="s">
        <v>164</v>
      </c>
    </row>
    <row r="16133" spans="6:10">
      <c r="F16133" s="4">
        <v>38771</v>
      </c>
      <c r="G16133">
        <v>4.47</v>
      </c>
      <c r="H16133">
        <f t="shared" si="251"/>
        <v>8.9999999999999858E-2</v>
      </c>
      <c r="I16133" s="105">
        <f>AVERAGE(H$10:H16133)</f>
        <v>0.86370007442321906</v>
      </c>
      <c r="J16133" s="91" t="s">
        <v>164</v>
      </c>
    </row>
    <row r="16134" spans="6:10">
      <c r="F16134" s="4">
        <v>38772</v>
      </c>
      <c r="G16134">
        <v>4.4800000000000004</v>
      </c>
      <c r="H16134">
        <f t="shared" si="251"/>
        <v>9.9999999999999645E-2</v>
      </c>
      <c r="I16134" s="105">
        <f>AVERAGE(H$10:H16134)</f>
        <v>0.86365271317829362</v>
      </c>
      <c r="J16134" s="91" t="s">
        <v>164</v>
      </c>
    </row>
    <row r="16135" spans="6:10">
      <c r="F16135" s="4">
        <v>38773</v>
      </c>
      <c r="G16135">
        <v>4.4800000000000004</v>
      </c>
      <c r="H16135">
        <f t="shared" si="251"/>
        <v>9.9999999999999645E-2</v>
      </c>
      <c r="I16135" s="105">
        <f>AVERAGE(H$10:H16135)</f>
        <v>0.86360535780726688</v>
      </c>
      <c r="J16135" s="91" t="s">
        <v>164</v>
      </c>
    </row>
    <row r="16136" spans="6:10">
      <c r="F16136" s="4">
        <v>38774</v>
      </c>
      <c r="G16136">
        <v>4.4800000000000004</v>
      </c>
      <c r="H16136">
        <f t="shared" si="251"/>
        <v>9.9999999999999645E-2</v>
      </c>
      <c r="I16136" s="105">
        <f>AVERAGE(H$10:H16136)</f>
        <v>0.86355800830904605</v>
      </c>
      <c r="J16136" s="91" t="s">
        <v>164</v>
      </c>
    </row>
    <row r="16137" spans="6:10">
      <c r="F16137" s="4">
        <v>38775</v>
      </c>
      <c r="G16137">
        <v>4.5199999999999996</v>
      </c>
      <c r="H16137">
        <f t="shared" si="251"/>
        <v>7.0000000000000284E-2</v>
      </c>
      <c r="I16137" s="105">
        <f>AVERAGE(H$10:H16137)</f>
        <v>0.86350880456349122</v>
      </c>
      <c r="J16137" s="91" t="s">
        <v>164</v>
      </c>
    </row>
    <row r="16138" spans="6:10">
      <c r="F16138" s="4">
        <v>38776</v>
      </c>
      <c r="G16138">
        <v>4.5199999999999996</v>
      </c>
      <c r="H16138">
        <f t="shared" ref="H16138:H16201" si="252">IFERROR(((VLOOKUP(F16138,$A$9:$B$14200,2,FALSE))-G16138),H16137)</f>
        <v>3.0000000000000249E-2</v>
      </c>
      <c r="I16138" s="105">
        <f>AVERAGE(H$10:H16138)</f>
        <v>0.86345712691425303</v>
      </c>
      <c r="J16138" s="91" t="s">
        <v>164</v>
      </c>
    </row>
    <row r="16139" spans="6:10">
      <c r="F16139" s="4">
        <v>38777</v>
      </c>
      <c r="G16139">
        <v>4.5199999999999996</v>
      </c>
      <c r="H16139">
        <f t="shared" si="252"/>
        <v>7.0000000000000284E-2</v>
      </c>
      <c r="I16139" s="105">
        <f>AVERAGE(H$10:H16139)</f>
        <v>0.86340793552386774</v>
      </c>
      <c r="J16139" s="91" t="s">
        <v>164</v>
      </c>
    </row>
    <row r="16140" spans="6:10">
      <c r="F16140" s="4">
        <v>38778</v>
      </c>
      <c r="G16140">
        <v>4.5</v>
      </c>
      <c r="H16140">
        <f t="shared" si="252"/>
        <v>0.13999999999999968</v>
      </c>
      <c r="I16140" s="105">
        <f>AVERAGE(H$10:H16140)</f>
        <v>0.86336308970305531</v>
      </c>
      <c r="J16140" s="91" t="s">
        <v>164</v>
      </c>
    </row>
    <row r="16141" spans="6:10">
      <c r="F16141" s="4">
        <v>38779</v>
      </c>
      <c r="G16141">
        <v>4.51</v>
      </c>
      <c r="H16141">
        <f t="shared" si="252"/>
        <v>0.16999999999999993</v>
      </c>
      <c r="I16141" s="105">
        <f>AVERAGE(H$10:H16141)</f>
        <v>0.86332010909992474</v>
      </c>
      <c r="J16141" s="91" t="s">
        <v>164</v>
      </c>
    </row>
    <row r="16142" spans="6:10">
      <c r="F16142" s="4">
        <v>38780</v>
      </c>
      <c r="G16142">
        <v>4.51</v>
      </c>
      <c r="H16142">
        <f t="shared" si="252"/>
        <v>0.16999999999999993</v>
      </c>
      <c r="I16142" s="105">
        <f>AVERAGE(H$10:H16142)</f>
        <v>0.86327713382507809</v>
      </c>
      <c r="J16142" s="91" t="s">
        <v>164</v>
      </c>
    </row>
    <row r="16143" spans="6:10">
      <c r="F16143" s="4">
        <v>38781</v>
      </c>
      <c r="G16143">
        <v>4.51</v>
      </c>
      <c r="H16143">
        <f t="shared" si="252"/>
        <v>0.16999999999999993</v>
      </c>
      <c r="I16143" s="105">
        <f>AVERAGE(H$10:H16143)</f>
        <v>0.86323416387752483</v>
      </c>
      <c r="J16143" s="91" t="s">
        <v>164</v>
      </c>
    </row>
    <row r="16144" spans="6:10">
      <c r="F16144" s="4">
        <v>38782</v>
      </c>
      <c r="G16144">
        <v>4.51</v>
      </c>
      <c r="H16144">
        <f t="shared" si="252"/>
        <v>0.23000000000000043</v>
      </c>
      <c r="I16144" s="105">
        <f>AVERAGE(H$10:H16144)</f>
        <v>0.86319491788038338</v>
      </c>
      <c r="J16144" s="91" t="s">
        <v>164</v>
      </c>
    </row>
    <row r="16145" spans="6:10">
      <c r="F16145" s="4">
        <v>38783</v>
      </c>
      <c r="G16145">
        <v>4.51</v>
      </c>
      <c r="H16145">
        <f t="shared" si="252"/>
        <v>0.23000000000000043</v>
      </c>
      <c r="I16145" s="105">
        <f>AVERAGE(H$10:H16145)</f>
        <v>0.86315567674764404</v>
      </c>
      <c r="J16145" s="91" t="s">
        <v>164</v>
      </c>
    </row>
    <row r="16146" spans="6:10">
      <c r="F16146" s="4">
        <v>38784</v>
      </c>
      <c r="G16146">
        <v>4.51</v>
      </c>
      <c r="H16146">
        <f t="shared" si="252"/>
        <v>0.22000000000000064</v>
      </c>
      <c r="I16146" s="105">
        <f>AVERAGE(H$10:H16146)</f>
        <v>0.86311582078453142</v>
      </c>
      <c r="J16146" s="91" t="s">
        <v>164</v>
      </c>
    </row>
    <row r="16147" spans="6:10">
      <c r="F16147" s="4">
        <v>38785</v>
      </c>
      <c r="G16147">
        <v>4.51</v>
      </c>
      <c r="H16147">
        <f t="shared" si="252"/>
        <v>0.23000000000000043</v>
      </c>
      <c r="I16147" s="105">
        <f>AVERAGE(H$10:H16147)</f>
        <v>0.86307658941628351</v>
      </c>
      <c r="J16147" s="91" t="s">
        <v>164</v>
      </c>
    </row>
    <row r="16148" spans="6:10">
      <c r="F16148" s="4">
        <v>38786</v>
      </c>
      <c r="G16148">
        <v>4.51</v>
      </c>
      <c r="H16148">
        <f t="shared" si="252"/>
        <v>0.25</v>
      </c>
      <c r="I16148" s="105">
        <f>AVERAGE(H$10:H16148)</f>
        <v>0.86303860214387407</v>
      </c>
      <c r="J16148" s="91" t="s">
        <v>164</v>
      </c>
    </row>
    <row r="16149" spans="6:10">
      <c r="F16149" s="4">
        <v>38787</v>
      </c>
      <c r="G16149">
        <v>4.51</v>
      </c>
      <c r="H16149">
        <f t="shared" si="252"/>
        <v>0.25</v>
      </c>
      <c r="I16149" s="105">
        <f>AVERAGE(H$10:H16149)</f>
        <v>0.86300061957868546</v>
      </c>
      <c r="J16149" s="91" t="s">
        <v>164</v>
      </c>
    </row>
    <row r="16150" spans="6:10">
      <c r="F16150" s="4">
        <v>38788</v>
      </c>
      <c r="G16150">
        <v>4.51</v>
      </c>
      <c r="H16150">
        <f t="shared" si="252"/>
        <v>0.25</v>
      </c>
      <c r="I16150" s="105">
        <f>AVERAGE(H$10:H16150)</f>
        <v>0.86296264171984283</v>
      </c>
      <c r="J16150" s="91" t="s">
        <v>164</v>
      </c>
    </row>
    <row r="16151" spans="6:10">
      <c r="F16151" s="4">
        <v>38789</v>
      </c>
      <c r="G16151">
        <v>4.5199999999999996</v>
      </c>
      <c r="H16151">
        <f t="shared" si="252"/>
        <v>0.25</v>
      </c>
      <c r="I16151" s="105">
        <f>AVERAGE(H$10:H16151)</f>
        <v>0.86292466856647154</v>
      </c>
      <c r="J16151" s="91" t="s">
        <v>164</v>
      </c>
    </row>
    <row r="16152" spans="6:10">
      <c r="F16152" s="4">
        <v>38790</v>
      </c>
      <c r="G16152">
        <v>4.51</v>
      </c>
      <c r="H16152">
        <f t="shared" si="252"/>
        <v>0.20000000000000018</v>
      </c>
      <c r="I16152" s="105">
        <f>AVERAGE(H$10:H16152)</f>
        <v>0.86288360279997423</v>
      </c>
      <c r="J16152" s="91" t="s">
        <v>164</v>
      </c>
    </row>
    <row r="16153" spans="6:10">
      <c r="F16153" s="4">
        <v>38791</v>
      </c>
      <c r="G16153">
        <v>4.47</v>
      </c>
      <c r="H16153">
        <f t="shared" si="252"/>
        <v>0.26000000000000068</v>
      </c>
      <c r="I16153" s="105">
        <f>AVERAGE(H$10:H16153)</f>
        <v>0.86284625867195142</v>
      </c>
      <c r="J16153" s="91" t="s">
        <v>164</v>
      </c>
    </row>
    <row r="16154" spans="6:10">
      <c r="F16154" s="4">
        <v>38792</v>
      </c>
      <c r="G16154">
        <v>4.55</v>
      </c>
      <c r="H16154">
        <f t="shared" si="252"/>
        <v>0.10000000000000053</v>
      </c>
      <c r="I16154" s="105">
        <f>AVERAGE(H$10:H16154)</f>
        <v>0.86279900898110773</v>
      </c>
      <c r="J16154" s="91" t="s">
        <v>164</v>
      </c>
    </row>
    <row r="16155" spans="6:10">
      <c r="F16155" s="4">
        <v>38793</v>
      </c>
      <c r="G16155">
        <v>4.5999999999999996</v>
      </c>
      <c r="H16155">
        <f t="shared" si="252"/>
        <v>8.0000000000000071E-2</v>
      </c>
      <c r="I16155" s="105">
        <f>AVERAGE(H$10:H16155)</f>
        <v>0.86275052644617767</v>
      </c>
      <c r="J16155" s="91" t="s">
        <v>164</v>
      </c>
    </row>
    <row r="16156" spans="6:10">
      <c r="F16156" s="4">
        <v>38794</v>
      </c>
      <c r="G16156">
        <v>4.5999999999999996</v>
      </c>
      <c r="H16156">
        <f t="shared" si="252"/>
        <v>8.0000000000000071E-2</v>
      </c>
      <c r="I16156" s="105">
        <f>AVERAGE(H$10:H16156)</f>
        <v>0.86270204991639221</v>
      </c>
      <c r="J16156" s="91" t="s">
        <v>164</v>
      </c>
    </row>
    <row r="16157" spans="6:10">
      <c r="F16157" s="4">
        <v>38795</v>
      </c>
      <c r="G16157">
        <v>4.5999999999999996</v>
      </c>
      <c r="H16157">
        <f t="shared" si="252"/>
        <v>8.0000000000000071E-2</v>
      </c>
      <c r="I16157" s="105">
        <f>AVERAGE(H$10:H16157)</f>
        <v>0.86265357939063569</v>
      </c>
      <c r="J16157" s="91" t="s">
        <v>164</v>
      </c>
    </row>
    <row r="16158" spans="6:10">
      <c r="F16158" s="4">
        <v>38796</v>
      </c>
      <c r="G16158">
        <v>4.55</v>
      </c>
      <c r="H16158">
        <f t="shared" si="252"/>
        <v>0.11000000000000032</v>
      </c>
      <c r="I16158" s="105">
        <f>AVERAGE(H$10:H16158)</f>
        <v>0.86260697256795993</v>
      </c>
      <c r="J16158" s="91" t="s">
        <v>164</v>
      </c>
    </row>
    <row r="16159" spans="6:10">
      <c r="F16159" s="4">
        <v>38797</v>
      </c>
      <c r="G16159">
        <v>4.54</v>
      </c>
      <c r="H16159">
        <f t="shared" si="252"/>
        <v>0.16999999999999993</v>
      </c>
      <c r="I16159" s="105">
        <f>AVERAGE(H$10:H16159)</f>
        <v>0.86256408668730555</v>
      </c>
      <c r="J16159" s="91" t="s">
        <v>164</v>
      </c>
    </row>
    <row r="16160" spans="6:10">
      <c r="F16160" s="4">
        <v>38798</v>
      </c>
      <c r="G16160">
        <v>4.58</v>
      </c>
      <c r="H16160">
        <f t="shared" si="252"/>
        <v>0.12000000000000011</v>
      </c>
      <c r="I16160" s="105">
        <f>AVERAGE(H$10:H16160)</f>
        <v>0.86251811033372461</v>
      </c>
      <c r="J16160" s="91" t="s">
        <v>164</v>
      </c>
    </row>
    <row r="16161" spans="6:12">
      <c r="F16161" s="4">
        <v>38799</v>
      </c>
      <c r="G16161">
        <v>4.6399999999999997</v>
      </c>
      <c r="H16161">
        <f t="shared" si="252"/>
        <v>9.0000000000000746E-2</v>
      </c>
      <c r="I16161" s="105">
        <f>AVERAGE(H$10:H16161)</f>
        <v>0.8624702823179784</v>
      </c>
      <c r="J16161" s="91" t="s">
        <v>164</v>
      </c>
    </row>
    <row r="16162" spans="6:12">
      <c r="F16162" s="4">
        <v>38800</v>
      </c>
      <c r="G16162">
        <v>4.6900000000000004</v>
      </c>
      <c r="H16162">
        <f t="shared" si="252"/>
        <v>-2.0000000000000462E-2</v>
      </c>
      <c r="I16162" s="105">
        <f>AVERAGE(H$10:H16162)</f>
        <v>0.86241565034358858</v>
      </c>
      <c r="J16162" s="91" t="s">
        <v>164</v>
      </c>
    </row>
    <row r="16163" spans="6:12">
      <c r="F16163" s="4">
        <v>38801</v>
      </c>
      <c r="G16163">
        <v>4.6900000000000004</v>
      </c>
      <c r="H16163">
        <f t="shared" si="252"/>
        <v>-2.0000000000000462E-2</v>
      </c>
      <c r="I16163" s="105">
        <f>AVERAGE(H$10:H16163)</f>
        <v>0.8623610251330931</v>
      </c>
      <c r="J16163" s="91" t="s">
        <v>164</v>
      </c>
    </row>
    <row r="16164" spans="6:12">
      <c r="F16164" s="4">
        <v>38802</v>
      </c>
      <c r="G16164">
        <v>4.6900000000000004</v>
      </c>
      <c r="H16164">
        <f t="shared" si="252"/>
        <v>-2.0000000000000462E-2</v>
      </c>
      <c r="I16164" s="105">
        <f>AVERAGE(H$10:H16164)</f>
        <v>0.86230640668523584</v>
      </c>
      <c r="J16164" s="91" t="s">
        <v>164</v>
      </c>
    </row>
    <row r="16165" spans="6:12">
      <c r="F16165" s="4">
        <v>38803</v>
      </c>
      <c r="G16165">
        <v>4.7699999999999996</v>
      </c>
      <c r="H16165">
        <f t="shared" si="252"/>
        <v>-6.9999999999999396E-2</v>
      </c>
      <c r="I16165" s="105">
        <f>AVERAGE(H$10:H16165)</f>
        <v>0.86224870017330935</v>
      </c>
      <c r="J16165" s="91" t="s">
        <v>164</v>
      </c>
    </row>
    <row r="16166" spans="6:12">
      <c r="F16166" s="4">
        <v>38804</v>
      </c>
      <c r="G16166">
        <v>4.7</v>
      </c>
      <c r="H16166">
        <f t="shared" si="252"/>
        <v>8.9999999999999858E-2</v>
      </c>
      <c r="I16166" s="105">
        <f>AVERAGE(H$10:H16166)</f>
        <v>0.86220090363309931</v>
      </c>
      <c r="J16166" s="91" t="s">
        <v>164</v>
      </c>
    </row>
    <row r="16167" spans="6:12">
      <c r="F16167" s="4">
        <v>38805</v>
      </c>
      <c r="G16167">
        <v>4.6900000000000004</v>
      </c>
      <c r="H16167">
        <f t="shared" si="252"/>
        <v>0.11999999999999922</v>
      </c>
      <c r="I16167" s="105">
        <f>AVERAGE(H$10:H16167)</f>
        <v>0.86215496967446381</v>
      </c>
      <c r="J16167" s="91" t="s">
        <v>164</v>
      </c>
    </row>
    <row r="16168" spans="6:12">
      <c r="F16168" s="4">
        <v>38806</v>
      </c>
      <c r="G16168">
        <v>4.76</v>
      </c>
      <c r="H16168">
        <f t="shared" si="252"/>
        <v>0.10000000000000053</v>
      </c>
      <c r="I16168" s="105">
        <f>AVERAGE(H$10:H16168)</f>
        <v>0.86210780370072326</v>
      </c>
      <c r="J16168" s="91" t="s">
        <v>164</v>
      </c>
    </row>
    <row r="16169" spans="6:12">
      <c r="F16169" s="4">
        <v>38807</v>
      </c>
      <c r="G16169">
        <v>5</v>
      </c>
      <c r="H16169">
        <f t="shared" si="252"/>
        <v>-0.13999999999999968</v>
      </c>
      <c r="I16169" s="105">
        <f>AVERAGE(H$10:H16169)</f>
        <v>0.86204579207920717</v>
      </c>
      <c r="J16169" s="91" t="s">
        <v>164</v>
      </c>
      <c r="K16169" s="12" t="s">
        <v>87</v>
      </c>
      <c r="L16169" s="23">
        <f>AVERAGE(G16079:G16169)/100</f>
        <v>4.4501098901098865E-2</v>
      </c>
    </row>
    <row r="16170" spans="6:12">
      <c r="F16170" s="4">
        <v>38808</v>
      </c>
      <c r="G16170">
        <v>5</v>
      </c>
      <c r="H16170">
        <f t="shared" si="252"/>
        <v>-0.13999999999999968</v>
      </c>
      <c r="I16170" s="105">
        <f>AVERAGE(H$10:H16170)</f>
        <v>0.86198378813192178</v>
      </c>
      <c r="J16170" s="91" t="s">
        <v>165</v>
      </c>
    </row>
    <row r="16171" spans="6:12">
      <c r="F16171" s="4">
        <v>38809</v>
      </c>
      <c r="G16171">
        <v>5</v>
      </c>
      <c r="H16171">
        <f t="shared" si="252"/>
        <v>-0.13999999999999968</v>
      </c>
      <c r="I16171" s="105">
        <f>AVERAGE(H$10:H16171)</f>
        <v>0.86192179185744267</v>
      </c>
      <c r="J16171" s="91" t="s">
        <v>165</v>
      </c>
    </row>
    <row r="16172" spans="6:12">
      <c r="F16172" s="4">
        <v>38810</v>
      </c>
      <c r="G16172">
        <v>4.87</v>
      </c>
      <c r="H16172">
        <f t="shared" si="252"/>
        <v>9.9999999999997868E-3</v>
      </c>
      <c r="I16172" s="105">
        <f>AVERAGE(H$10:H16172)</f>
        <v>0.86186908370970661</v>
      </c>
      <c r="J16172" s="91" t="s">
        <v>165</v>
      </c>
    </row>
    <row r="16173" spans="6:12">
      <c r="F16173" s="4">
        <v>38811</v>
      </c>
      <c r="G16173">
        <v>4.76</v>
      </c>
      <c r="H16173">
        <f t="shared" si="252"/>
        <v>0.11000000000000032</v>
      </c>
      <c r="I16173" s="105">
        <f>AVERAGE(H$10:H16173)</f>
        <v>0.86182256867112028</v>
      </c>
      <c r="J16173" s="91" t="s">
        <v>165</v>
      </c>
    </row>
    <row r="16174" spans="6:12">
      <c r="F16174" s="4">
        <v>38812</v>
      </c>
      <c r="G16174">
        <v>4.76</v>
      </c>
      <c r="H16174">
        <f t="shared" si="252"/>
        <v>8.0000000000000071E-2</v>
      </c>
      <c r="I16174" s="105">
        <f>AVERAGE(H$10:H16174)</f>
        <v>0.86177420352613598</v>
      </c>
      <c r="J16174" s="91" t="s">
        <v>165</v>
      </c>
    </row>
    <row r="16175" spans="6:12">
      <c r="F16175" s="4">
        <v>38813</v>
      </c>
      <c r="G16175">
        <v>4.76</v>
      </c>
      <c r="H16175">
        <f t="shared" si="252"/>
        <v>0.14000000000000057</v>
      </c>
      <c r="I16175" s="105">
        <f>AVERAGE(H$10:H16175)</f>
        <v>0.86172955585797284</v>
      </c>
      <c r="J16175" s="91" t="s">
        <v>165</v>
      </c>
    </row>
    <row r="16176" spans="6:12">
      <c r="F16176" s="4">
        <v>38814</v>
      </c>
      <c r="G16176">
        <v>4.76</v>
      </c>
      <c r="H16176">
        <f t="shared" si="252"/>
        <v>0.20999999999999996</v>
      </c>
      <c r="I16176" s="105">
        <f>AVERAGE(H$10:H16176)</f>
        <v>0.86168924352075138</v>
      </c>
      <c r="J16176" s="91" t="s">
        <v>165</v>
      </c>
    </row>
    <row r="16177" spans="6:10">
      <c r="F16177" s="4">
        <v>38815</v>
      </c>
      <c r="G16177">
        <v>4.76</v>
      </c>
      <c r="H16177">
        <f t="shared" si="252"/>
        <v>0.20999999999999996</v>
      </c>
      <c r="I16177" s="105">
        <f>AVERAGE(H$10:H16177)</f>
        <v>0.86164893617021199</v>
      </c>
      <c r="J16177" s="91" t="s">
        <v>165</v>
      </c>
    </row>
    <row r="16178" spans="6:10">
      <c r="F16178" s="4">
        <v>38816</v>
      </c>
      <c r="G16178">
        <v>4.76</v>
      </c>
      <c r="H16178">
        <f t="shared" si="252"/>
        <v>0.20999999999999996</v>
      </c>
      <c r="I16178" s="105">
        <f>AVERAGE(H$10:H16178)</f>
        <v>0.86160863380542929</v>
      </c>
      <c r="J16178" s="91" t="s">
        <v>165</v>
      </c>
    </row>
    <row r="16179" spans="6:10">
      <c r="F16179" s="4">
        <v>38817</v>
      </c>
      <c r="G16179">
        <v>4.78</v>
      </c>
      <c r="H16179">
        <f t="shared" si="252"/>
        <v>0.1899999999999995</v>
      </c>
      <c r="I16179" s="105">
        <f>AVERAGE(H$10:H16179)</f>
        <v>0.86156709956709876</v>
      </c>
      <c r="J16179" s="91" t="s">
        <v>165</v>
      </c>
    </row>
    <row r="16180" spans="6:10">
      <c r="F16180" s="4">
        <v>38818</v>
      </c>
      <c r="G16180">
        <v>4.74</v>
      </c>
      <c r="H16180">
        <f t="shared" si="252"/>
        <v>0.1899999999999995</v>
      </c>
      <c r="I16180" s="105">
        <f>AVERAGE(H$10:H16180)</f>
        <v>0.86152557046564759</v>
      </c>
      <c r="J16180" s="91" t="s">
        <v>165</v>
      </c>
    </row>
    <row r="16181" spans="6:10">
      <c r="F16181" s="4">
        <v>38819</v>
      </c>
      <c r="G16181">
        <v>4.78</v>
      </c>
      <c r="H16181">
        <f t="shared" si="252"/>
        <v>0.20000000000000018</v>
      </c>
      <c r="I16181" s="105">
        <f>AVERAGE(H$10:H16181)</f>
        <v>0.86148466485283126</v>
      </c>
      <c r="J16181" s="91" t="s">
        <v>165</v>
      </c>
    </row>
    <row r="16182" spans="6:10">
      <c r="F16182" s="4">
        <v>38820</v>
      </c>
      <c r="G16182">
        <v>4.82</v>
      </c>
      <c r="H16182">
        <f t="shared" si="252"/>
        <v>0.22999999999999954</v>
      </c>
      <c r="I16182" s="105">
        <f>AVERAGE(H$10:H16182)</f>
        <v>0.86144561924194563</v>
      </c>
      <c r="J16182" s="91" t="s">
        <v>165</v>
      </c>
    </row>
    <row r="16183" spans="6:10">
      <c r="F16183" s="4">
        <v>38821</v>
      </c>
      <c r="G16183">
        <v>4.8</v>
      </c>
      <c r="H16183">
        <f t="shared" si="252"/>
        <v>0.22999999999999954</v>
      </c>
      <c r="I16183" s="105">
        <f>AVERAGE(H$10:H16183)</f>
        <v>0.86140657845925472</v>
      </c>
      <c r="J16183" s="91" t="s">
        <v>165</v>
      </c>
    </row>
    <row r="16184" spans="6:10">
      <c r="F16184" s="4">
        <v>38822</v>
      </c>
      <c r="G16184">
        <v>4.8</v>
      </c>
      <c r="H16184">
        <f t="shared" si="252"/>
        <v>0.22999999999999954</v>
      </c>
      <c r="I16184" s="105">
        <f>AVERAGE(H$10:H16184)</f>
        <v>0.86136754250386316</v>
      </c>
      <c r="J16184" s="91" t="s">
        <v>165</v>
      </c>
    </row>
    <row r="16185" spans="6:10">
      <c r="F16185" s="4">
        <v>38823</v>
      </c>
      <c r="G16185">
        <v>4.8</v>
      </c>
      <c r="H16185">
        <f t="shared" si="252"/>
        <v>0.22999999999999954</v>
      </c>
      <c r="I16185" s="105">
        <f>AVERAGE(H$10:H16185)</f>
        <v>0.86132851137487554</v>
      </c>
      <c r="J16185" s="91" t="s">
        <v>165</v>
      </c>
    </row>
    <row r="16186" spans="6:10">
      <c r="F16186" s="4">
        <v>38824</v>
      </c>
      <c r="G16186">
        <v>4.78</v>
      </c>
      <c r="H16186">
        <f t="shared" si="252"/>
        <v>0.22999999999999954</v>
      </c>
      <c r="I16186" s="105">
        <f>AVERAGE(H$10:H16186)</f>
        <v>0.8612894850713968</v>
      </c>
      <c r="J16186" s="91" t="s">
        <v>165</v>
      </c>
    </row>
    <row r="16187" spans="6:10">
      <c r="F16187" s="4">
        <v>38825</v>
      </c>
      <c r="G16187">
        <v>4.72</v>
      </c>
      <c r="H16187">
        <f t="shared" si="252"/>
        <v>0.27000000000000046</v>
      </c>
      <c r="I16187" s="105">
        <f>AVERAGE(H$10:H16187)</f>
        <v>0.86125293608604192</v>
      </c>
      <c r="J16187" s="91" t="s">
        <v>165</v>
      </c>
    </row>
    <row r="16188" spans="6:10">
      <c r="F16188" s="4">
        <v>38826</v>
      </c>
      <c r="G16188">
        <v>4.7</v>
      </c>
      <c r="H16188">
        <f t="shared" si="252"/>
        <v>0.33999999999999986</v>
      </c>
      <c r="I16188" s="105">
        <f>AVERAGE(H$10:H16188)</f>
        <v>0.86122071821496915</v>
      </c>
      <c r="J16188" s="91" t="s">
        <v>165</v>
      </c>
    </row>
    <row r="16189" spans="6:10">
      <c r="F16189" s="4">
        <v>38827</v>
      </c>
      <c r="G16189">
        <v>4.7300000000000004</v>
      </c>
      <c r="H16189">
        <f t="shared" si="252"/>
        <v>0.30999999999999961</v>
      </c>
      <c r="I16189" s="105">
        <f>AVERAGE(H$10:H16189)</f>
        <v>0.86118665018541318</v>
      </c>
      <c r="J16189" s="91" t="s">
        <v>165</v>
      </c>
    </row>
    <row r="16190" spans="6:10">
      <c r="F16190" s="4">
        <v>38828</v>
      </c>
      <c r="G16190">
        <v>4.74</v>
      </c>
      <c r="H16190">
        <f t="shared" si="252"/>
        <v>0.26999999999999957</v>
      </c>
      <c r="I16190" s="105">
        <f>AVERAGE(H$10:H16190)</f>
        <v>0.86115011433162258</v>
      </c>
      <c r="J16190" s="91" t="s">
        <v>165</v>
      </c>
    </row>
    <row r="16191" spans="6:10">
      <c r="F16191" s="4">
        <v>38829</v>
      </c>
      <c r="G16191">
        <v>4.74</v>
      </c>
      <c r="H16191">
        <f t="shared" si="252"/>
        <v>0.26999999999999957</v>
      </c>
      <c r="I16191" s="105">
        <f>AVERAGE(H$10:H16191)</f>
        <v>0.86111358299344865</v>
      </c>
      <c r="J16191" s="91" t="s">
        <v>165</v>
      </c>
    </row>
    <row r="16192" spans="6:10">
      <c r="F16192" s="4">
        <v>38830</v>
      </c>
      <c r="G16192">
        <v>4.74</v>
      </c>
      <c r="H16192">
        <f t="shared" si="252"/>
        <v>0.26999999999999957</v>
      </c>
      <c r="I16192" s="105">
        <f>AVERAGE(H$10:H16192)</f>
        <v>0.86107705617005414</v>
      </c>
      <c r="J16192" s="91" t="s">
        <v>165</v>
      </c>
    </row>
    <row r="16193" spans="6:10">
      <c r="F16193" s="4">
        <v>38831</v>
      </c>
      <c r="G16193">
        <v>4.7699999999999996</v>
      </c>
      <c r="H16193">
        <f t="shared" si="252"/>
        <v>0.22000000000000064</v>
      </c>
      <c r="I16193" s="105">
        <f>AVERAGE(H$10:H16193)</f>
        <v>0.86103744438951968</v>
      </c>
      <c r="J16193" s="91" t="s">
        <v>165</v>
      </c>
    </row>
    <row r="16194" spans="6:10">
      <c r="F16194" s="4">
        <v>38832</v>
      </c>
      <c r="G16194">
        <v>4.74</v>
      </c>
      <c r="H16194">
        <f t="shared" si="252"/>
        <v>0.33000000000000007</v>
      </c>
      <c r="I16194" s="105">
        <f>AVERAGE(H$10:H16194)</f>
        <v>0.86100463392029569</v>
      </c>
      <c r="J16194" s="91" t="s">
        <v>165</v>
      </c>
    </row>
    <row r="16195" spans="6:10">
      <c r="F16195" s="4">
        <v>38833</v>
      </c>
      <c r="G16195">
        <v>4.7300000000000004</v>
      </c>
      <c r="H16195">
        <f t="shared" si="252"/>
        <v>0.38999999999999968</v>
      </c>
      <c r="I16195" s="105">
        <f>AVERAGE(H$10:H16195)</f>
        <v>0.86097553441245434</v>
      </c>
      <c r="J16195" s="91" t="s">
        <v>165</v>
      </c>
    </row>
    <row r="16196" spans="6:10">
      <c r="F16196" s="4">
        <v>38834</v>
      </c>
      <c r="G16196">
        <v>4.79</v>
      </c>
      <c r="H16196">
        <f t="shared" si="252"/>
        <v>0.29999999999999982</v>
      </c>
      <c r="I16196" s="105">
        <f>AVERAGE(H$10:H16196)</f>
        <v>0.86094087848273215</v>
      </c>
      <c r="J16196" s="91" t="s">
        <v>165</v>
      </c>
    </row>
    <row r="16197" spans="6:10">
      <c r="F16197" s="4">
        <v>38835</v>
      </c>
      <c r="G16197">
        <v>4.8600000000000003</v>
      </c>
      <c r="H16197">
        <f t="shared" si="252"/>
        <v>0.20999999999999996</v>
      </c>
      <c r="I16197" s="105">
        <f>AVERAGE(H$10:H16197)</f>
        <v>0.86090066716085889</v>
      </c>
      <c r="J16197" s="91" t="s">
        <v>165</v>
      </c>
    </row>
    <row r="16198" spans="6:10">
      <c r="F16198" s="4">
        <v>38836</v>
      </c>
      <c r="G16198">
        <v>4.8600000000000003</v>
      </c>
      <c r="H16198">
        <f t="shared" si="252"/>
        <v>0.20999999999999996</v>
      </c>
      <c r="I16198" s="105">
        <f>AVERAGE(H$10:H16198)</f>
        <v>0.86086046080671952</v>
      </c>
      <c r="J16198" s="91" t="s">
        <v>165</v>
      </c>
    </row>
    <row r="16199" spans="6:10">
      <c r="F16199" s="4">
        <v>38837</v>
      </c>
      <c r="G16199">
        <v>4.8600000000000003</v>
      </c>
      <c r="H16199">
        <f t="shared" si="252"/>
        <v>0.20999999999999996</v>
      </c>
      <c r="I16199" s="105">
        <f>AVERAGE(H$10:H16199)</f>
        <v>0.86082025941939355</v>
      </c>
      <c r="J16199" s="91" t="s">
        <v>165</v>
      </c>
    </row>
    <row r="16200" spans="6:10">
      <c r="F16200" s="4">
        <v>38838</v>
      </c>
      <c r="G16200">
        <v>4.84</v>
      </c>
      <c r="H16200">
        <f t="shared" si="252"/>
        <v>0.29999999999999982</v>
      </c>
      <c r="I16200" s="105">
        <f>AVERAGE(H$10:H16200)</f>
        <v>0.86078562164165162</v>
      </c>
      <c r="J16200" s="91" t="s">
        <v>165</v>
      </c>
    </row>
    <row r="16201" spans="6:10">
      <c r="F16201" s="4">
        <v>38839</v>
      </c>
      <c r="G16201">
        <v>4.79</v>
      </c>
      <c r="H16201">
        <f t="shared" si="252"/>
        <v>0.33000000000000007</v>
      </c>
      <c r="I16201" s="105">
        <f>AVERAGE(H$10:H16201)</f>
        <v>0.86075284090908977</v>
      </c>
      <c r="J16201" s="91" t="s">
        <v>165</v>
      </c>
    </row>
    <row r="16202" spans="6:10">
      <c r="F16202" s="4">
        <v>38840</v>
      </c>
      <c r="G16202">
        <v>4.8099999999999996</v>
      </c>
      <c r="H16202">
        <f t="shared" ref="H16202:H16265" si="253">IFERROR(((VLOOKUP(F16202,$A$9:$B$14200,2,FALSE))-G16202),H16201)</f>
        <v>0.34000000000000075</v>
      </c>
      <c r="I16202" s="105">
        <f>AVERAGE(H$10:H16202)</f>
        <v>0.86072068177607497</v>
      </c>
      <c r="J16202" s="91" t="s">
        <v>165</v>
      </c>
    </row>
    <row r="16203" spans="6:10">
      <c r="F16203" s="4">
        <v>38841</v>
      </c>
      <c r="G16203">
        <v>4.83</v>
      </c>
      <c r="H16203">
        <f t="shared" si="253"/>
        <v>0.33000000000000007</v>
      </c>
      <c r="I16203" s="105">
        <f>AVERAGE(H$10:H16203)</f>
        <v>0.86068790910213544</v>
      </c>
      <c r="J16203" s="91" t="s">
        <v>165</v>
      </c>
    </row>
    <row r="16204" spans="6:10">
      <c r="F16204" s="4">
        <v>38842</v>
      </c>
      <c r="G16204">
        <v>4.83</v>
      </c>
      <c r="H16204">
        <f t="shared" si="253"/>
        <v>0.29000000000000004</v>
      </c>
      <c r="I16204" s="105">
        <f>AVERAGE(H$10:H16204)</f>
        <v>0.86065267057733763</v>
      </c>
      <c r="J16204" s="91" t="s">
        <v>165</v>
      </c>
    </row>
    <row r="16205" spans="6:10">
      <c r="F16205" s="4">
        <v>38843</v>
      </c>
      <c r="G16205">
        <v>4.83</v>
      </c>
      <c r="H16205">
        <f t="shared" si="253"/>
        <v>0.29000000000000004</v>
      </c>
      <c r="I16205" s="105">
        <f>AVERAGE(H$10:H16205)</f>
        <v>0.86061743640404931</v>
      </c>
      <c r="J16205" s="91" t="s">
        <v>165</v>
      </c>
    </row>
    <row r="16206" spans="6:10">
      <c r="F16206" s="4">
        <v>38844</v>
      </c>
      <c r="G16206">
        <v>4.83</v>
      </c>
      <c r="H16206">
        <f t="shared" si="253"/>
        <v>0.29000000000000004</v>
      </c>
      <c r="I16206" s="105">
        <f>AVERAGE(H$10:H16206)</f>
        <v>0.86058220658146467</v>
      </c>
      <c r="J16206" s="91" t="s">
        <v>165</v>
      </c>
    </row>
    <row r="16207" spans="6:10">
      <c r="F16207" s="4">
        <v>38845</v>
      </c>
      <c r="G16207">
        <v>4.88</v>
      </c>
      <c r="H16207">
        <f t="shared" si="253"/>
        <v>0.24000000000000021</v>
      </c>
      <c r="I16207" s="105">
        <f>AVERAGE(H$10:H16207)</f>
        <v>0.86054389430793821</v>
      </c>
      <c r="J16207" s="91" t="s">
        <v>165</v>
      </c>
    </row>
    <row r="16208" spans="6:10">
      <c r="F16208" s="4">
        <v>38846</v>
      </c>
      <c r="G16208">
        <v>4.78</v>
      </c>
      <c r="H16208">
        <f t="shared" si="253"/>
        <v>0.34999999999999964</v>
      </c>
      <c r="I16208" s="105">
        <f>AVERAGE(H$10:H16208)</f>
        <v>0.86051237730724017</v>
      </c>
      <c r="J16208" s="91" t="s">
        <v>165</v>
      </c>
    </row>
    <row r="16209" spans="6:10">
      <c r="F16209" s="4">
        <v>38847</v>
      </c>
      <c r="G16209">
        <v>4.88</v>
      </c>
      <c r="H16209">
        <f t="shared" si="253"/>
        <v>0.25</v>
      </c>
      <c r="I16209" s="105">
        <f>AVERAGE(H$10:H16209)</f>
        <v>0.86047469135802368</v>
      </c>
      <c r="J16209" s="91" t="s">
        <v>165</v>
      </c>
    </row>
    <row r="16210" spans="6:10">
      <c r="F16210" s="4">
        <v>38848</v>
      </c>
      <c r="G16210">
        <v>4.99</v>
      </c>
      <c r="H16210">
        <f t="shared" si="253"/>
        <v>0.14999999999999947</v>
      </c>
      <c r="I16210" s="105">
        <f>AVERAGE(H$10:H16210)</f>
        <v>0.86043083760261607</v>
      </c>
      <c r="J16210" s="91" t="s">
        <v>165</v>
      </c>
    </row>
    <row r="16211" spans="6:10">
      <c r="F16211" s="4">
        <v>38849</v>
      </c>
      <c r="G16211">
        <v>5.01</v>
      </c>
      <c r="H16211">
        <f t="shared" si="253"/>
        <v>0.1800000000000006</v>
      </c>
      <c r="I16211" s="105">
        <f>AVERAGE(H$10:H16211)</f>
        <v>0.86038884088384049</v>
      </c>
      <c r="J16211" s="91" t="s">
        <v>165</v>
      </c>
    </row>
    <row r="16212" spans="6:10">
      <c r="F16212" s="4">
        <v>38850</v>
      </c>
      <c r="G16212">
        <v>5.01</v>
      </c>
      <c r="H16212">
        <f t="shared" si="253"/>
        <v>0.1800000000000006</v>
      </c>
      <c r="I16212" s="105">
        <f>AVERAGE(H$10:H16212)</f>
        <v>0.86034684934888506</v>
      </c>
      <c r="J16212" s="91" t="s">
        <v>165</v>
      </c>
    </row>
    <row r="16213" spans="6:10">
      <c r="F16213" s="4">
        <v>38851</v>
      </c>
      <c r="G16213">
        <v>5.01</v>
      </c>
      <c r="H16213">
        <f t="shared" si="253"/>
        <v>0.1800000000000006</v>
      </c>
      <c r="I16213" s="105">
        <f>AVERAGE(H$10:H16213)</f>
        <v>0.86030486299678999</v>
      </c>
      <c r="J16213" s="91" t="s">
        <v>165</v>
      </c>
    </row>
    <row r="16214" spans="6:10">
      <c r="F16214" s="4">
        <v>38852</v>
      </c>
      <c r="G16214">
        <v>5.01</v>
      </c>
      <c r="H16214">
        <f t="shared" si="253"/>
        <v>0.14000000000000057</v>
      </c>
      <c r="I16214" s="105">
        <f>AVERAGE(H$10:H16214)</f>
        <v>0.86026041345263704</v>
      </c>
      <c r="J16214" s="91" t="s">
        <v>165</v>
      </c>
    </row>
    <row r="16215" spans="6:10">
      <c r="F16215" s="4">
        <v>38853</v>
      </c>
      <c r="G16215">
        <v>4.9800000000000004</v>
      </c>
      <c r="H16215">
        <f t="shared" si="253"/>
        <v>0.11999999999999922</v>
      </c>
      <c r="I16215" s="105">
        <f>AVERAGE(H$10:H16215)</f>
        <v>0.86021473528322745</v>
      </c>
      <c r="J16215" s="91" t="s">
        <v>165</v>
      </c>
    </row>
    <row r="16216" spans="6:10">
      <c r="F16216" s="4">
        <v>38854</v>
      </c>
      <c r="G16216">
        <v>4.96</v>
      </c>
      <c r="H16216">
        <f t="shared" si="253"/>
        <v>0.20000000000000018</v>
      </c>
      <c r="I16216" s="105">
        <f>AVERAGE(H$10:H16216)</f>
        <v>0.86017399888936785</v>
      </c>
      <c r="J16216" s="91" t="s">
        <v>165</v>
      </c>
    </row>
    <row r="16217" spans="6:10">
      <c r="F16217" s="4">
        <v>38855</v>
      </c>
      <c r="G16217">
        <v>5</v>
      </c>
      <c r="H16217">
        <f t="shared" si="253"/>
        <v>8.0000000000000071E-2</v>
      </c>
      <c r="I16217" s="105">
        <f>AVERAGE(H$10:H16217)</f>
        <v>0.86012586377097644</v>
      </c>
      <c r="J16217" s="91" t="s">
        <v>165</v>
      </c>
    </row>
    <row r="16218" spans="6:10">
      <c r="F16218" s="4">
        <v>38856</v>
      </c>
      <c r="G16218">
        <v>5</v>
      </c>
      <c r="H16218">
        <f t="shared" si="253"/>
        <v>4.9999999999999822E-2</v>
      </c>
      <c r="I16218" s="105">
        <f>AVERAGE(H$10:H16218)</f>
        <v>0.86007588376827593</v>
      </c>
      <c r="J16218" s="91" t="s">
        <v>165</v>
      </c>
    </row>
    <row r="16219" spans="6:10">
      <c r="F16219" s="4">
        <v>38857</v>
      </c>
      <c r="G16219">
        <v>5</v>
      </c>
      <c r="H16219">
        <f t="shared" si="253"/>
        <v>4.9999999999999822E-2</v>
      </c>
      <c r="I16219" s="105">
        <f>AVERAGE(H$10:H16219)</f>
        <v>0.86002590993213968</v>
      </c>
      <c r="J16219" s="91" t="s">
        <v>165</v>
      </c>
    </row>
    <row r="16220" spans="6:10">
      <c r="F16220" s="4">
        <v>38858</v>
      </c>
      <c r="G16220">
        <v>5</v>
      </c>
      <c r="H16220">
        <f t="shared" si="253"/>
        <v>4.9999999999999822E-2</v>
      </c>
      <c r="I16220" s="105">
        <f>AVERAGE(H$10:H16220)</f>
        <v>0.85997594226142637</v>
      </c>
      <c r="J16220" s="91" t="s">
        <v>165</v>
      </c>
    </row>
    <row r="16221" spans="6:10">
      <c r="F16221" s="4">
        <v>38859</v>
      </c>
      <c r="G16221">
        <v>5</v>
      </c>
      <c r="H16221">
        <f t="shared" si="253"/>
        <v>4.0000000000000036E-2</v>
      </c>
      <c r="I16221" s="105">
        <f>AVERAGE(H$10:H16221)</f>
        <v>0.8599253639279536</v>
      </c>
      <c r="J16221" s="91" t="s">
        <v>165</v>
      </c>
    </row>
    <row r="16222" spans="6:10">
      <c r="F16222" s="4">
        <v>38860</v>
      </c>
      <c r="G16222">
        <v>4.9400000000000004</v>
      </c>
      <c r="H16222">
        <f t="shared" si="253"/>
        <v>0.12999999999999989</v>
      </c>
      <c r="I16222" s="105">
        <f>AVERAGE(H$10:H16222)</f>
        <v>0.85988034293468107</v>
      </c>
      <c r="J16222" s="91" t="s">
        <v>165</v>
      </c>
    </row>
    <row r="16223" spans="6:10">
      <c r="F16223" s="4">
        <v>38861</v>
      </c>
      <c r="G16223">
        <v>4.9000000000000004</v>
      </c>
      <c r="H16223">
        <f t="shared" si="253"/>
        <v>0.12999999999999989</v>
      </c>
      <c r="I16223" s="105">
        <f>AVERAGE(H$10:H16223)</f>
        <v>0.85983532749475655</v>
      </c>
      <c r="J16223" s="91" t="s">
        <v>165</v>
      </c>
    </row>
    <row r="16224" spans="6:10">
      <c r="F16224" s="4">
        <v>38862</v>
      </c>
      <c r="G16224">
        <v>5.01</v>
      </c>
      <c r="H16224">
        <f t="shared" si="253"/>
        <v>6.0000000000000497E-2</v>
      </c>
      <c r="I16224" s="105">
        <f>AVERAGE(H$10:H16224)</f>
        <v>0.85978600061671184</v>
      </c>
      <c r="J16224" s="91" t="s">
        <v>165</v>
      </c>
    </row>
    <row r="16225" spans="6:10">
      <c r="F16225" s="4">
        <v>38863</v>
      </c>
      <c r="G16225">
        <v>4.99</v>
      </c>
      <c r="H16225">
        <f t="shared" si="253"/>
        <v>6.9999999999999396E-2</v>
      </c>
      <c r="I16225" s="105">
        <f>AVERAGE(H$10:H16225)</f>
        <v>0.85973729649728547</v>
      </c>
      <c r="J16225" s="91" t="s">
        <v>165</v>
      </c>
    </row>
    <row r="16226" spans="6:10">
      <c r="F16226" s="4">
        <v>38864</v>
      </c>
      <c r="G16226">
        <v>4.99</v>
      </c>
      <c r="H16226">
        <f t="shared" si="253"/>
        <v>6.9999999999999396E-2</v>
      </c>
      <c r="I16226" s="105">
        <f>AVERAGE(H$10:H16226)</f>
        <v>0.85968859838441025</v>
      </c>
      <c r="J16226" s="91" t="s">
        <v>165</v>
      </c>
    </row>
    <row r="16227" spans="6:10">
      <c r="F16227" s="4">
        <v>38865</v>
      </c>
      <c r="G16227">
        <v>4.99</v>
      </c>
      <c r="H16227">
        <f t="shared" si="253"/>
        <v>6.9999999999999396E-2</v>
      </c>
      <c r="I16227" s="105">
        <f>AVERAGE(H$10:H16227)</f>
        <v>0.85963990627697506</v>
      </c>
      <c r="J16227" s="91" t="s">
        <v>165</v>
      </c>
    </row>
    <row r="16228" spans="6:10">
      <c r="F16228" s="4">
        <v>38866</v>
      </c>
      <c r="G16228">
        <v>4.99</v>
      </c>
      <c r="H16228">
        <f t="shared" si="253"/>
        <v>6.9999999999999396E-2</v>
      </c>
      <c r="I16228" s="105">
        <f>AVERAGE(H$10:H16228)</f>
        <v>0.85959122017386902</v>
      </c>
      <c r="J16228" s="91" t="s">
        <v>165</v>
      </c>
    </row>
    <row r="16229" spans="6:10">
      <c r="F16229" s="4">
        <v>38867</v>
      </c>
      <c r="G16229">
        <v>5.0199999999999996</v>
      </c>
      <c r="H16229">
        <f t="shared" si="253"/>
        <v>7.0000000000000284E-2</v>
      </c>
      <c r="I16229" s="105">
        <f>AVERAGE(H$10:H16229)</f>
        <v>0.85954254007398156</v>
      </c>
      <c r="J16229" s="91" t="s">
        <v>165</v>
      </c>
    </row>
    <row r="16230" spans="6:10">
      <c r="F16230" s="4">
        <v>38868</v>
      </c>
      <c r="G16230">
        <v>5.05</v>
      </c>
      <c r="H16230">
        <f t="shared" si="253"/>
        <v>7.0000000000000284E-2</v>
      </c>
      <c r="I16230" s="105">
        <f>AVERAGE(H$10:H16230)</f>
        <v>0.85949386597620248</v>
      </c>
      <c r="J16230" s="91" t="s">
        <v>165</v>
      </c>
    </row>
    <row r="16231" spans="6:10">
      <c r="F16231" s="4">
        <v>38869</v>
      </c>
      <c r="G16231">
        <v>5.0199999999999996</v>
      </c>
      <c r="H16231">
        <f t="shared" si="253"/>
        <v>9.0000000000000746E-2</v>
      </c>
      <c r="I16231" s="105">
        <f>AVERAGE(H$10:H16231)</f>
        <v>0.85944643077302307</v>
      </c>
      <c r="J16231" s="91" t="s">
        <v>165</v>
      </c>
    </row>
    <row r="16232" spans="6:10">
      <c r="F16232" s="4">
        <v>38870</v>
      </c>
      <c r="G16232">
        <v>4.97</v>
      </c>
      <c r="H16232">
        <f t="shared" si="253"/>
        <v>3.0000000000000249E-2</v>
      </c>
      <c r="I16232" s="105">
        <f>AVERAGE(H$10:H16232)</f>
        <v>0.85939530296492517</v>
      </c>
      <c r="J16232" s="91" t="s">
        <v>165</v>
      </c>
    </row>
    <row r="16233" spans="6:10">
      <c r="F16233" s="4">
        <v>38871</v>
      </c>
      <c r="G16233">
        <v>4.97</v>
      </c>
      <c r="H16233">
        <f t="shared" si="253"/>
        <v>3.0000000000000249E-2</v>
      </c>
      <c r="I16233" s="105">
        <f>AVERAGE(H$10:H16233)</f>
        <v>0.85934418145956493</v>
      </c>
      <c r="J16233" s="91" t="s">
        <v>165</v>
      </c>
    </row>
    <row r="16234" spans="6:10">
      <c r="F16234" s="4">
        <v>38872</v>
      </c>
      <c r="G16234">
        <v>4.97</v>
      </c>
      <c r="H16234">
        <f t="shared" si="253"/>
        <v>3.0000000000000249E-2</v>
      </c>
      <c r="I16234" s="105">
        <f>AVERAGE(H$10:H16234)</f>
        <v>0.85929306625577706</v>
      </c>
      <c r="J16234" s="91" t="s">
        <v>165</v>
      </c>
    </row>
    <row r="16235" spans="6:10">
      <c r="F16235" s="4">
        <v>38873</v>
      </c>
      <c r="G16235">
        <v>5.01</v>
      </c>
      <c r="H16235">
        <f t="shared" si="253"/>
        <v>9.9999999999997868E-3</v>
      </c>
      <c r="I16235" s="105">
        <f>AVERAGE(H$10:H16235)</f>
        <v>0.85924072476272539</v>
      </c>
      <c r="J16235" s="91" t="s">
        <v>165</v>
      </c>
    </row>
    <row r="16236" spans="6:10">
      <c r="F16236" s="4">
        <v>38874</v>
      </c>
      <c r="G16236">
        <v>4.99</v>
      </c>
      <c r="H16236">
        <f t="shared" si="253"/>
        <v>1.9999999999999574E-2</v>
      </c>
      <c r="I16236" s="105">
        <f>AVERAGE(H$10:H16236)</f>
        <v>0.85918900597769043</v>
      </c>
      <c r="J16236" s="91" t="s">
        <v>165</v>
      </c>
    </row>
    <row r="16237" spans="6:10">
      <c r="F16237" s="4">
        <v>38875</v>
      </c>
      <c r="G16237">
        <v>4.99</v>
      </c>
      <c r="H16237">
        <f t="shared" si="253"/>
        <v>2.9999999999999361E-2</v>
      </c>
      <c r="I16237" s="105">
        <f>AVERAGE(H$10:H16237)</f>
        <v>0.85913790978555482</v>
      </c>
      <c r="J16237" s="91" t="s">
        <v>165</v>
      </c>
    </row>
    <row r="16238" spans="6:10">
      <c r="F16238" s="4">
        <v>38876</v>
      </c>
      <c r="G16238">
        <v>5.0199999999999996</v>
      </c>
      <c r="H16238">
        <f t="shared" si="253"/>
        <v>-1.9999999999999574E-2</v>
      </c>
      <c r="I16238" s="105">
        <f>AVERAGE(H$10:H16238)</f>
        <v>0.85908373898576518</v>
      </c>
      <c r="J16238" s="91" t="s">
        <v>165</v>
      </c>
    </row>
    <row r="16239" spans="6:10">
      <c r="F16239" s="4">
        <v>38877</v>
      </c>
      <c r="G16239">
        <v>5</v>
      </c>
      <c r="H16239">
        <f t="shared" si="253"/>
        <v>-1.9999999999999574E-2</v>
      </c>
      <c r="I16239" s="105">
        <f>AVERAGE(H$10:H16239)</f>
        <v>0.85902957486136677</v>
      </c>
      <c r="J16239" s="91" t="s">
        <v>165</v>
      </c>
    </row>
    <row r="16240" spans="6:10">
      <c r="F16240" s="4">
        <v>38878</v>
      </c>
      <c r="G16240">
        <v>5</v>
      </c>
      <c r="H16240">
        <f t="shared" si="253"/>
        <v>-1.9999999999999574E-2</v>
      </c>
      <c r="I16240" s="105">
        <f>AVERAGE(H$10:H16240)</f>
        <v>0.85897541741112582</v>
      </c>
      <c r="J16240" s="91" t="s">
        <v>165</v>
      </c>
    </row>
    <row r="16241" spans="6:10">
      <c r="F16241" s="4">
        <v>38879</v>
      </c>
      <c r="G16241">
        <v>5</v>
      </c>
      <c r="H16241">
        <f t="shared" si="253"/>
        <v>-1.9999999999999574E-2</v>
      </c>
      <c r="I16241" s="105">
        <f>AVERAGE(H$10:H16241)</f>
        <v>0.85892126663380863</v>
      </c>
      <c r="J16241" s="91" t="s">
        <v>165</v>
      </c>
    </row>
    <row r="16242" spans="6:10">
      <c r="F16242" s="4">
        <v>38880</v>
      </c>
      <c r="G16242">
        <v>5.01</v>
      </c>
      <c r="H16242">
        <f t="shared" si="253"/>
        <v>-1.9999999999999574E-2</v>
      </c>
      <c r="I16242" s="105">
        <f>AVERAGE(H$10:H16242)</f>
        <v>0.8588671225281822</v>
      </c>
      <c r="J16242" s="91" t="s">
        <v>165</v>
      </c>
    </row>
    <row r="16243" spans="6:10">
      <c r="F16243" s="4">
        <v>38881</v>
      </c>
      <c r="G16243">
        <v>5</v>
      </c>
      <c r="H16243">
        <f t="shared" si="253"/>
        <v>-3.0000000000000249E-2</v>
      </c>
      <c r="I16243" s="105">
        <f>AVERAGE(H$10:H16243)</f>
        <v>0.85881236910188374</v>
      </c>
      <c r="J16243" s="91" t="s">
        <v>165</v>
      </c>
    </row>
    <row r="16244" spans="6:10">
      <c r="F16244" s="4">
        <v>38882</v>
      </c>
      <c r="G16244">
        <v>5</v>
      </c>
      <c r="H16244">
        <f t="shared" si="253"/>
        <v>4.9999999999999822E-2</v>
      </c>
      <c r="I16244" s="105">
        <f>AVERAGE(H$10:H16244)</f>
        <v>0.85876255004619528</v>
      </c>
      <c r="J16244" s="91" t="s">
        <v>165</v>
      </c>
    </row>
    <row r="16245" spans="6:10">
      <c r="F16245" s="4">
        <v>38883</v>
      </c>
      <c r="G16245">
        <v>5.0199999999999996</v>
      </c>
      <c r="H16245">
        <f t="shared" si="253"/>
        <v>8.0000000000000071E-2</v>
      </c>
      <c r="I16245" s="105">
        <f>AVERAGE(H$10:H16245)</f>
        <v>0.85871458487312025</v>
      </c>
      <c r="J16245" s="91" t="s">
        <v>165</v>
      </c>
    </row>
    <row r="16246" spans="6:10">
      <c r="F16246" s="4">
        <v>38884</v>
      </c>
      <c r="G16246">
        <v>4.9400000000000004</v>
      </c>
      <c r="H16246">
        <f t="shared" si="253"/>
        <v>0.1899999999999995</v>
      </c>
      <c r="I16246" s="105">
        <f>AVERAGE(H$10:H16246)</f>
        <v>0.85867340025866723</v>
      </c>
      <c r="J16246" s="91" t="s">
        <v>165</v>
      </c>
    </row>
    <row r="16247" spans="6:10">
      <c r="F16247" s="4">
        <v>38885</v>
      </c>
      <c r="G16247">
        <v>4.9400000000000004</v>
      </c>
      <c r="H16247">
        <f t="shared" si="253"/>
        <v>0.1899999999999995</v>
      </c>
      <c r="I16247" s="105">
        <f>AVERAGE(H$10:H16247)</f>
        <v>0.85863222071683587</v>
      </c>
      <c r="J16247" s="91" t="s">
        <v>165</v>
      </c>
    </row>
    <row r="16248" spans="6:10">
      <c r="F16248" s="4">
        <v>38886</v>
      </c>
      <c r="G16248">
        <v>4.9400000000000004</v>
      </c>
      <c r="H16248">
        <f t="shared" si="253"/>
        <v>0.1899999999999995</v>
      </c>
      <c r="I16248" s="105">
        <f>AVERAGE(H$10:H16248)</f>
        <v>0.85859104624668892</v>
      </c>
      <c r="J16248" s="91" t="s">
        <v>165</v>
      </c>
    </row>
    <row r="16249" spans="6:10">
      <c r="F16249" s="4">
        <v>38887</v>
      </c>
      <c r="G16249">
        <v>4.95</v>
      </c>
      <c r="H16249">
        <f t="shared" si="253"/>
        <v>0.1899999999999995</v>
      </c>
      <c r="I16249" s="105">
        <f>AVERAGE(H$10:H16249)</f>
        <v>0.85854987684728956</v>
      </c>
      <c r="J16249" s="91" t="s">
        <v>165</v>
      </c>
    </row>
    <row r="16250" spans="6:10">
      <c r="F16250" s="4">
        <v>38888</v>
      </c>
      <c r="G16250">
        <v>4.92</v>
      </c>
      <c r="H16250">
        <f t="shared" si="253"/>
        <v>0.23000000000000043</v>
      </c>
      <c r="I16250" s="105">
        <f>AVERAGE(H$10:H16250)</f>
        <v>0.85851117542023159</v>
      </c>
      <c r="J16250" s="91" t="s">
        <v>165</v>
      </c>
    </row>
    <row r="16251" spans="6:10">
      <c r="F16251" s="4">
        <v>38889</v>
      </c>
      <c r="G16251">
        <v>4.91</v>
      </c>
      <c r="H16251">
        <f t="shared" si="253"/>
        <v>0.25</v>
      </c>
      <c r="I16251" s="105">
        <f>AVERAGE(H$10:H16251)</f>
        <v>0.8584737101342188</v>
      </c>
      <c r="J16251" s="91" t="s">
        <v>165</v>
      </c>
    </row>
    <row r="16252" spans="6:10">
      <c r="F16252" s="4">
        <v>38890</v>
      </c>
      <c r="G16252">
        <v>4.9800000000000004</v>
      </c>
      <c r="H16252">
        <f t="shared" si="253"/>
        <v>0.21999999999999975</v>
      </c>
      <c r="I16252" s="105">
        <f>AVERAGE(H$10:H16252)</f>
        <v>0.8584344025118501</v>
      </c>
      <c r="J16252" s="91" t="s">
        <v>165</v>
      </c>
    </row>
    <row r="16253" spans="6:10">
      <c r="F16253" s="4">
        <v>38891</v>
      </c>
      <c r="G16253">
        <v>4.9800000000000004</v>
      </c>
      <c r="H16253">
        <f t="shared" si="253"/>
        <v>0.25</v>
      </c>
      <c r="I16253" s="105">
        <f>AVERAGE(H$10:H16253)</f>
        <v>0.8583969465648843</v>
      </c>
      <c r="J16253" s="91" t="s">
        <v>165</v>
      </c>
    </row>
    <row r="16254" spans="6:10">
      <c r="F16254" s="4">
        <v>38892</v>
      </c>
      <c r="G16254">
        <v>4.9800000000000004</v>
      </c>
      <c r="H16254">
        <f t="shared" si="253"/>
        <v>0.25</v>
      </c>
      <c r="I16254" s="105">
        <f>AVERAGE(H$10:H16254)</f>
        <v>0.85835949522930011</v>
      </c>
      <c r="J16254" s="91" t="s">
        <v>165</v>
      </c>
    </row>
    <row r="16255" spans="6:10">
      <c r="F16255" s="4">
        <v>38893</v>
      </c>
      <c r="G16255">
        <v>4.9800000000000004</v>
      </c>
      <c r="H16255">
        <f t="shared" si="253"/>
        <v>0.25</v>
      </c>
      <c r="I16255" s="105">
        <f>AVERAGE(H$10:H16255)</f>
        <v>0.85832204850424598</v>
      </c>
      <c r="J16255" s="91" t="s">
        <v>165</v>
      </c>
    </row>
    <row r="16256" spans="6:10">
      <c r="F16256" s="4">
        <v>38894</v>
      </c>
      <c r="G16256">
        <v>5.03</v>
      </c>
      <c r="H16256">
        <f t="shared" si="253"/>
        <v>0.21999999999999975</v>
      </c>
      <c r="I16256" s="105">
        <f>AVERAGE(H$10:H16256)</f>
        <v>0.85828275989413305</v>
      </c>
      <c r="J16256" s="91" t="s">
        <v>165</v>
      </c>
    </row>
    <row r="16257" spans="6:12">
      <c r="F16257" s="4">
        <v>38895</v>
      </c>
      <c r="G16257">
        <v>5.0199999999999996</v>
      </c>
      <c r="H16257">
        <f t="shared" si="253"/>
        <v>0.19000000000000039</v>
      </c>
      <c r="I16257" s="105">
        <f>AVERAGE(H$10:H16257)</f>
        <v>0.85824162973904361</v>
      </c>
      <c r="J16257" s="91" t="s">
        <v>165</v>
      </c>
    </row>
    <row r="16258" spans="6:12">
      <c r="F16258" s="4">
        <v>38896</v>
      </c>
      <c r="G16258">
        <v>5.0599999999999996</v>
      </c>
      <c r="H16258">
        <f t="shared" si="253"/>
        <v>0.19000000000000039</v>
      </c>
      <c r="I16258" s="105">
        <f>AVERAGE(H$10:H16258)</f>
        <v>0.8582005046464386</v>
      </c>
      <c r="J16258" s="91" t="s">
        <v>165</v>
      </c>
    </row>
    <row r="16259" spans="6:12">
      <c r="F16259" s="4">
        <v>38897</v>
      </c>
      <c r="G16259">
        <v>5.08</v>
      </c>
      <c r="H16259">
        <f t="shared" si="253"/>
        <v>0.13999999999999968</v>
      </c>
      <c r="I16259" s="105">
        <f>AVERAGE(H$10:H16259)</f>
        <v>0.85815630769230655</v>
      </c>
      <c r="J16259" s="91" t="s">
        <v>165</v>
      </c>
    </row>
    <row r="16260" spans="6:12">
      <c r="F16260" s="4">
        <v>38898</v>
      </c>
      <c r="G16260">
        <v>5.05</v>
      </c>
      <c r="H16260">
        <f t="shared" si="253"/>
        <v>0.10000000000000053</v>
      </c>
      <c r="I16260" s="105">
        <f>AVERAGE(H$10:H16260)</f>
        <v>0.8581096547904733</v>
      </c>
      <c r="J16260" s="91" t="s">
        <v>165</v>
      </c>
      <c r="K16260" s="12" t="s">
        <v>88</v>
      </c>
      <c r="L16260" s="23">
        <f>AVERAGE(G16169:G16260)/100</f>
        <v>4.9085869565217398E-2</v>
      </c>
    </row>
    <row r="16261" spans="6:12">
      <c r="F16261" s="4">
        <v>38899</v>
      </c>
      <c r="G16261">
        <v>5.05</v>
      </c>
      <c r="H16261">
        <f t="shared" si="253"/>
        <v>0.10000000000000053</v>
      </c>
      <c r="I16261" s="105">
        <f>AVERAGE(H$10:H16261)</f>
        <v>0.85806300762982901</v>
      </c>
      <c r="J16261" s="91" t="s">
        <v>166</v>
      </c>
    </row>
    <row r="16262" spans="6:12">
      <c r="F16262" s="4">
        <v>38900</v>
      </c>
      <c r="G16262">
        <v>5.05</v>
      </c>
      <c r="H16262">
        <f t="shared" si="253"/>
        <v>0.10000000000000053</v>
      </c>
      <c r="I16262" s="105">
        <f>AVERAGE(H$10:H16262)</f>
        <v>0.8580163662093141</v>
      </c>
      <c r="J16262" s="91" t="s">
        <v>166</v>
      </c>
    </row>
    <row r="16263" spans="6:12">
      <c r="F16263" s="4">
        <v>38901</v>
      </c>
      <c r="G16263">
        <v>5.25</v>
      </c>
      <c r="H16263">
        <f t="shared" si="253"/>
        <v>-9.9999999999999645E-2</v>
      </c>
      <c r="I16263" s="105">
        <f>AVERAGE(H$10:H16263)</f>
        <v>0.85795742586440149</v>
      </c>
      <c r="J16263" s="91" t="s">
        <v>166</v>
      </c>
    </row>
    <row r="16264" spans="6:12">
      <c r="F16264" s="4">
        <v>38902</v>
      </c>
      <c r="G16264">
        <v>5.25</v>
      </c>
      <c r="H16264">
        <f t="shared" si="253"/>
        <v>-9.9999999999999645E-2</v>
      </c>
      <c r="I16264" s="105">
        <f>AVERAGE(H$10:H16264)</f>
        <v>0.8578984927714538</v>
      </c>
      <c r="J16264" s="91" t="s">
        <v>166</v>
      </c>
    </row>
    <row r="16265" spans="6:12">
      <c r="F16265" s="4">
        <v>38903</v>
      </c>
      <c r="G16265">
        <v>5.25</v>
      </c>
      <c r="H16265">
        <f t="shared" si="253"/>
        <v>-1.9999999999999574E-2</v>
      </c>
      <c r="I16265" s="105">
        <f>AVERAGE(H$10:H16265)</f>
        <v>0.85784448818897518</v>
      </c>
      <c r="J16265" s="91" t="s">
        <v>166</v>
      </c>
    </row>
    <row r="16266" spans="6:12">
      <c r="F16266" s="4">
        <v>38904</v>
      </c>
      <c r="G16266">
        <v>5.24</v>
      </c>
      <c r="H16266">
        <f t="shared" ref="H16266:H16329" si="254">IFERROR(((VLOOKUP(F16266,$A$9:$B$14200,2,FALSE))-G16266),H16265)</f>
        <v>-4.9999999999999822E-2</v>
      </c>
      <c r="I16266" s="105">
        <f>AVERAGE(H$10:H16266)</f>
        <v>0.85778864489143025</v>
      </c>
      <c r="J16266" s="91" t="s">
        <v>166</v>
      </c>
    </row>
    <row r="16267" spans="6:12">
      <c r="F16267" s="4">
        <v>38905</v>
      </c>
      <c r="G16267">
        <v>5.22</v>
      </c>
      <c r="H16267">
        <f t="shared" si="254"/>
        <v>-8.0000000000000071E-2</v>
      </c>
      <c r="I16267" s="105">
        <f>AVERAGE(H$10:H16267)</f>
        <v>0.85773096321810682</v>
      </c>
      <c r="J16267" s="91" t="s">
        <v>166</v>
      </c>
    </row>
    <row r="16268" spans="6:12">
      <c r="F16268" s="4">
        <v>38906</v>
      </c>
      <c r="G16268">
        <v>5.22</v>
      </c>
      <c r="H16268">
        <f t="shared" si="254"/>
        <v>-8.0000000000000071E-2</v>
      </c>
      <c r="I16268" s="105">
        <f>AVERAGE(H$10:H16268)</f>
        <v>0.85767328864013659</v>
      </c>
      <c r="J16268" s="91" t="s">
        <v>166</v>
      </c>
    </row>
    <row r="16269" spans="6:12">
      <c r="F16269" s="4">
        <v>38907</v>
      </c>
      <c r="G16269">
        <v>5.22</v>
      </c>
      <c r="H16269">
        <f t="shared" si="254"/>
        <v>-8.0000000000000071E-2</v>
      </c>
      <c r="I16269" s="105">
        <f>AVERAGE(H$10:H16269)</f>
        <v>0.85761562115621048</v>
      </c>
      <c r="J16269" s="91" t="s">
        <v>166</v>
      </c>
    </row>
    <row r="16270" spans="6:12">
      <c r="F16270" s="4">
        <v>38908</v>
      </c>
      <c r="G16270">
        <v>5.24</v>
      </c>
      <c r="H16270">
        <f t="shared" si="254"/>
        <v>-0.11000000000000032</v>
      </c>
      <c r="I16270" s="105">
        <f>AVERAGE(H$10:H16270)</f>
        <v>0.857556115860032</v>
      </c>
      <c r="J16270" s="91" t="s">
        <v>166</v>
      </c>
    </row>
    <row r="16271" spans="6:12">
      <c r="F16271" s="4">
        <v>38909</v>
      </c>
      <c r="G16271">
        <v>5.25</v>
      </c>
      <c r="H16271">
        <f t="shared" si="254"/>
        <v>-0.15000000000000036</v>
      </c>
      <c r="I16271" s="105">
        <f>AVERAGE(H$10:H16271)</f>
        <v>0.85749415816012675</v>
      </c>
      <c r="J16271" s="91" t="s">
        <v>166</v>
      </c>
    </row>
    <row r="16272" spans="6:12">
      <c r="F16272" s="4">
        <v>38910</v>
      </c>
      <c r="G16272">
        <v>5.27</v>
      </c>
      <c r="H16272">
        <f t="shared" si="254"/>
        <v>-0.16999999999999993</v>
      </c>
      <c r="I16272" s="105">
        <f>AVERAGE(H$10:H16272)</f>
        <v>0.85743097829428649</v>
      </c>
      <c r="J16272" s="91" t="s">
        <v>166</v>
      </c>
    </row>
    <row r="16273" spans="6:10">
      <c r="F16273" s="4">
        <v>38911</v>
      </c>
      <c r="G16273">
        <v>5.26</v>
      </c>
      <c r="H16273">
        <f t="shared" si="254"/>
        <v>-0.17999999999999972</v>
      </c>
      <c r="I16273" s="105">
        <f>AVERAGE(H$10:H16273)</f>
        <v>0.85736719134284189</v>
      </c>
      <c r="J16273" s="91" t="s">
        <v>166</v>
      </c>
    </row>
    <row r="16274" spans="6:10">
      <c r="F16274" s="4">
        <v>38912</v>
      </c>
      <c r="G16274">
        <v>5.26</v>
      </c>
      <c r="H16274">
        <f t="shared" si="254"/>
        <v>-0.1899999999999995</v>
      </c>
      <c r="I16274" s="105">
        <f>AVERAGE(H$10:H16274)</f>
        <v>0.85730279741776705</v>
      </c>
      <c r="J16274" s="91" t="s">
        <v>166</v>
      </c>
    </row>
    <row r="16275" spans="6:10">
      <c r="F16275" s="4">
        <v>38913</v>
      </c>
      <c r="G16275">
        <v>5.26</v>
      </c>
      <c r="H16275">
        <f t="shared" si="254"/>
        <v>-0.1899999999999995</v>
      </c>
      <c r="I16275" s="105">
        <f>AVERAGE(H$10:H16275)</f>
        <v>0.85723841141030244</v>
      </c>
      <c r="J16275" s="91" t="s">
        <v>166</v>
      </c>
    </row>
    <row r="16276" spans="6:10">
      <c r="F16276" s="4">
        <v>38914</v>
      </c>
      <c r="G16276">
        <v>5.26</v>
      </c>
      <c r="H16276">
        <f t="shared" si="254"/>
        <v>-0.1899999999999995</v>
      </c>
      <c r="I16276" s="105">
        <f>AVERAGE(H$10:H16276)</f>
        <v>0.85717403331898812</v>
      </c>
      <c r="J16276" s="91" t="s">
        <v>166</v>
      </c>
    </row>
    <row r="16277" spans="6:10">
      <c r="F16277" s="4">
        <v>38915</v>
      </c>
      <c r="G16277">
        <v>5.28</v>
      </c>
      <c r="H16277">
        <f t="shared" si="254"/>
        <v>-0.20999999999999996</v>
      </c>
      <c r="I16277" s="105">
        <f>AVERAGE(H$10:H16277)</f>
        <v>0.85710843373493861</v>
      </c>
      <c r="J16277" s="91" t="s">
        <v>166</v>
      </c>
    </row>
    <row r="16278" spans="6:10">
      <c r="F16278" s="4">
        <v>38916</v>
      </c>
      <c r="G16278">
        <v>5.22</v>
      </c>
      <c r="H16278">
        <f t="shared" si="254"/>
        <v>-8.9999999999999858E-2</v>
      </c>
      <c r="I16278" s="105">
        <f>AVERAGE(H$10:H16278)</f>
        <v>0.85705021820640359</v>
      </c>
      <c r="J16278" s="91" t="s">
        <v>166</v>
      </c>
    </row>
    <row r="16279" spans="6:10">
      <c r="F16279" s="4">
        <v>38917</v>
      </c>
      <c r="G16279">
        <v>5.23</v>
      </c>
      <c r="H16279">
        <f t="shared" si="254"/>
        <v>-0.17000000000000082</v>
      </c>
      <c r="I16279" s="105">
        <f>AVERAGE(H$10:H16279)</f>
        <v>0.85698709280884944</v>
      </c>
      <c r="J16279" s="91" t="s">
        <v>166</v>
      </c>
    </row>
    <row r="16280" spans="6:10">
      <c r="F16280" s="4">
        <v>38918</v>
      </c>
      <c r="G16280">
        <v>5.24</v>
      </c>
      <c r="H16280">
        <f t="shared" si="254"/>
        <v>-0.20999999999999996</v>
      </c>
      <c r="I16280" s="105">
        <f>AVERAGE(H$10:H16280)</f>
        <v>0.8569215168090456</v>
      </c>
      <c r="J16280" s="91" t="s">
        <v>166</v>
      </c>
    </row>
    <row r="16281" spans="6:10">
      <c r="F16281" s="4">
        <v>38919</v>
      </c>
      <c r="G16281">
        <v>5.23</v>
      </c>
      <c r="H16281">
        <f t="shared" si="254"/>
        <v>-0.1800000000000006</v>
      </c>
      <c r="I16281" s="105">
        <f>AVERAGE(H$10:H16281)</f>
        <v>0.85685779252703909</v>
      </c>
      <c r="J16281" s="91" t="s">
        <v>166</v>
      </c>
    </row>
    <row r="16282" spans="6:10">
      <c r="F16282" s="4">
        <v>38920</v>
      </c>
      <c r="G16282">
        <v>5.23</v>
      </c>
      <c r="H16282">
        <f t="shared" si="254"/>
        <v>-0.1800000000000006</v>
      </c>
      <c r="I16282" s="105">
        <f>AVERAGE(H$10:H16282)</f>
        <v>0.85679407607693603</v>
      </c>
      <c r="J16282" s="91" t="s">
        <v>166</v>
      </c>
    </row>
    <row r="16283" spans="6:10">
      <c r="F16283" s="4">
        <v>38921</v>
      </c>
      <c r="G16283">
        <v>5.23</v>
      </c>
      <c r="H16283">
        <f t="shared" si="254"/>
        <v>-0.1800000000000006</v>
      </c>
      <c r="I16283" s="105">
        <f>AVERAGE(H$10:H16283)</f>
        <v>0.85673036745729259</v>
      </c>
      <c r="J16283" s="91" t="s">
        <v>166</v>
      </c>
    </row>
    <row r="16284" spans="6:10">
      <c r="F16284" s="4">
        <v>38922</v>
      </c>
      <c r="G16284">
        <v>5.24</v>
      </c>
      <c r="H16284">
        <f t="shared" si="254"/>
        <v>-0.19000000000000039</v>
      </c>
      <c r="I16284" s="105">
        <f>AVERAGE(H$10:H16284)</f>
        <v>0.85666605222734127</v>
      </c>
      <c r="J16284" s="91" t="s">
        <v>166</v>
      </c>
    </row>
    <row r="16285" spans="6:10">
      <c r="F16285" s="4">
        <v>38923</v>
      </c>
      <c r="G16285">
        <v>5.24</v>
      </c>
      <c r="H16285">
        <f t="shared" si="254"/>
        <v>-0.16999999999999993</v>
      </c>
      <c r="I16285" s="105">
        <f>AVERAGE(H$10:H16285)</f>
        <v>0.85660297370361138</v>
      </c>
      <c r="J16285" s="91" t="s">
        <v>166</v>
      </c>
    </row>
    <row r="16286" spans="6:10">
      <c r="F16286" s="4">
        <v>38924</v>
      </c>
      <c r="G16286">
        <v>5.24</v>
      </c>
      <c r="H16286">
        <f t="shared" si="254"/>
        <v>-0.20000000000000018</v>
      </c>
      <c r="I16286" s="105">
        <f>AVERAGE(H$10:H16286)</f>
        <v>0.85653805983903541</v>
      </c>
      <c r="J16286" s="91" t="s">
        <v>166</v>
      </c>
    </row>
    <row r="16287" spans="6:10">
      <c r="F16287" s="4">
        <v>38925</v>
      </c>
      <c r="G16287">
        <v>5.27</v>
      </c>
      <c r="H16287">
        <f t="shared" si="254"/>
        <v>-0.19999999999999929</v>
      </c>
      <c r="I16287" s="105">
        <f>AVERAGE(H$10:H16287)</f>
        <v>0.85647315395011536</v>
      </c>
      <c r="J16287" s="91" t="s">
        <v>166</v>
      </c>
    </row>
    <row r="16288" spans="6:10">
      <c r="F16288" s="4">
        <v>38926</v>
      </c>
      <c r="G16288">
        <v>5.26</v>
      </c>
      <c r="H16288">
        <f t="shared" si="254"/>
        <v>-0.25999999999999979</v>
      </c>
      <c r="I16288" s="105">
        <f>AVERAGE(H$10:H16288)</f>
        <v>0.85640457030529993</v>
      </c>
      <c r="J16288" s="91" t="s">
        <v>166</v>
      </c>
    </row>
    <row r="16289" spans="6:10">
      <c r="F16289" s="4">
        <v>38927</v>
      </c>
      <c r="G16289">
        <v>5.26</v>
      </c>
      <c r="H16289">
        <f t="shared" si="254"/>
        <v>-0.25999999999999979</v>
      </c>
      <c r="I16289" s="105">
        <f>AVERAGE(H$10:H16289)</f>
        <v>0.85633599508599367</v>
      </c>
      <c r="J16289" s="91" t="s">
        <v>166</v>
      </c>
    </row>
    <row r="16290" spans="6:10">
      <c r="F16290" s="4">
        <v>38928</v>
      </c>
      <c r="G16290">
        <v>5.26</v>
      </c>
      <c r="H16290">
        <f t="shared" si="254"/>
        <v>-0.25999999999999979</v>
      </c>
      <c r="I16290" s="105">
        <f>AVERAGE(H$10:H16290)</f>
        <v>0.85626742829064417</v>
      </c>
      <c r="J16290" s="91" t="s">
        <v>166</v>
      </c>
    </row>
    <row r="16291" spans="6:10">
      <c r="F16291" s="4">
        <v>38929</v>
      </c>
      <c r="G16291">
        <v>5.31</v>
      </c>
      <c r="H16291">
        <f t="shared" si="254"/>
        <v>-0.3199999999999994</v>
      </c>
      <c r="I16291" s="105">
        <f>AVERAGE(H$10:H16291)</f>
        <v>0.85619518486672264</v>
      </c>
      <c r="J16291" s="91" t="s">
        <v>166</v>
      </c>
    </row>
    <row r="16292" spans="6:10">
      <c r="F16292" s="4">
        <v>38930</v>
      </c>
      <c r="G16292">
        <v>5.27</v>
      </c>
      <c r="H16292">
        <f t="shared" si="254"/>
        <v>-0.27999999999999936</v>
      </c>
      <c r="I16292" s="105">
        <f>AVERAGE(H$10:H16292)</f>
        <v>0.85612540686605521</v>
      </c>
      <c r="J16292" s="91" t="s">
        <v>166</v>
      </c>
    </row>
    <row r="16293" spans="6:10">
      <c r="F16293" s="4">
        <v>38931</v>
      </c>
      <c r="G16293">
        <v>5.25</v>
      </c>
      <c r="H16293">
        <f t="shared" si="254"/>
        <v>-0.29000000000000004</v>
      </c>
      <c r="I16293" s="105">
        <f>AVERAGE(H$10:H16293)</f>
        <v>0.85605502333578831</v>
      </c>
      <c r="J16293" s="91" t="s">
        <v>166</v>
      </c>
    </row>
    <row r="16294" spans="6:10">
      <c r="F16294" s="4">
        <v>38932</v>
      </c>
      <c r="G16294">
        <v>5.27</v>
      </c>
      <c r="H16294">
        <f t="shared" si="254"/>
        <v>-0.30999999999999961</v>
      </c>
      <c r="I16294" s="105">
        <f>AVERAGE(H$10:H16294)</f>
        <v>0.85598342032545149</v>
      </c>
      <c r="J16294" s="91" t="s">
        <v>166</v>
      </c>
    </row>
    <row r="16295" spans="6:10">
      <c r="F16295" s="4">
        <v>38933</v>
      </c>
      <c r="G16295">
        <v>5.25</v>
      </c>
      <c r="H16295">
        <f t="shared" si="254"/>
        <v>-0.33999999999999986</v>
      </c>
      <c r="I16295" s="105">
        <f>AVERAGE(H$10:H16295)</f>
        <v>0.85590998403536633</v>
      </c>
      <c r="J16295" s="91" t="s">
        <v>166</v>
      </c>
    </row>
    <row r="16296" spans="6:10">
      <c r="F16296" s="4">
        <v>38934</v>
      </c>
      <c r="G16296">
        <v>5.25</v>
      </c>
      <c r="H16296">
        <f t="shared" si="254"/>
        <v>-0.33999999999999986</v>
      </c>
      <c r="I16296" s="105">
        <f>AVERAGE(H$10:H16296)</f>
        <v>0.85583655676306114</v>
      </c>
      <c r="J16296" s="91" t="s">
        <v>166</v>
      </c>
    </row>
    <row r="16297" spans="6:10">
      <c r="F16297" s="4">
        <v>38935</v>
      </c>
      <c r="G16297">
        <v>5.25</v>
      </c>
      <c r="H16297">
        <f t="shared" si="254"/>
        <v>-0.33999999999999986</v>
      </c>
      <c r="I16297" s="105">
        <f>AVERAGE(H$10:H16297)</f>
        <v>0.8557631385068748</v>
      </c>
      <c r="J16297" s="91" t="s">
        <v>166</v>
      </c>
    </row>
    <row r="16298" spans="6:10">
      <c r="F16298" s="4">
        <v>38936</v>
      </c>
      <c r="G16298">
        <v>5.24</v>
      </c>
      <c r="H16298">
        <f t="shared" si="254"/>
        <v>-0.3100000000000005</v>
      </c>
      <c r="I16298" s="105">
        <f>AVERAGE(H$10:H16298)</f>
        <v>0.8556915709988322</v>
      </c>
      <c r="J16298" s="91" t="s">
        <v>166</v>
      </c>
    </row>
    <row r="16299" spans="6:10">
      <c r="F16299" s="4">
        <v>38937</v>
      </c>
      <c r="G16299">
        <v>5.26</v>
      </c>
      <c r="H16299">
        <f t="shared" si="254"/>
        <v>-0.33000000000000007</v>
      </c>
      <c r="I16299" s="105">
        <f>AVERAGE(H$10:H16299)</f>
        <v>0.85561878453038531</v>
      </c>
      <c r="J16299" s="91" t="s">
        <v>166</v>
      </c>
    </row>
    <row r="16300" spans="6:10">
      <c r="F16300" s="4">
        <v>38938</v>
      </c>
      <c r="G16300">
        <v>5.25</v>
      </c>
      <c r="H16300">
        <f t="shared" si="254"/>
        <v>-0.33000000000000007</v>
      </c>
      <c r="I16300" s="105">
        <f>AVERAGE(H$10:H16300)</f>
        <v>0.85554600699772743</v>
      </c>
      <c r="J16300" s="91" t="s">
        <v>166</v>
      </c>
    </row>
    <row r="16301" spans="6:10">
      <c r="F16301" s="4">
        <v>38939</v>
      </c>
      <c r="G16301">
        <v>5.24</v>
      </c>
      <c r="H16301">
        <f t="shared" si="254"/>
        <v>-0.3100000000000005</v>
      </c>
      <c r="I16301" s="105">
        <f>AVERAGE(H$10:H16301)</f>
        <v>0.8554744659955793</v>
      </c>
      <c r="J16301" s="91" t="s">
        <v>166</v>
      </c>
    </row>
    <row r="16302" spans="6:10">
      <c r="F16302" s="4">
        <v>38940</v>
      </c>
      <c r="G16302">
        <v>5.24</v>
      </c>
      <c r="H16302">
        <f t="shared" si="254"/>
        <v>-0.27000000000000046</v>
      </c>
      <c r="I16302" s="105">
        <f>AVERAGE(H$10:H16302)</f>
        <v>0.85540538881728212</v>
      </c>
      <c r="J16302" s="91" t="s">
        <v>166</v>
      </c>
    </row>
    <row r="16303" spans="6:10">
      <c r="F16303" s="4">
        <v>38941</v>
      </c>
      <c r="G16303">
        <v>5.24</v>
      </c>
      <c r="H16303">
        <f t="shared" si="254"/>
        <v>-0.27000000000000046</v>
      </c>
      <c r="I16303" s="105">
        <f>AVERAGE(H$10:H16303)</f>
        <v>0.85533632011783334</v>
      </c>
      <c r="J16303" s="91" t="s">
        <v>166</v>
      </c>
    </row>
    <row r="16304" spans="6:10">
      <c r="F16304" s="4">
        <v>38942</v>
      </c>
      <c r="G16304">
        <v>5.24</v>
      </c>
      <c r="H16304">
        <f t="shared" si="254"/>
        <v>-0.27000000000000046</v>
      </c>
      <c r="I16304" s="105">
        <f>AVERAGE(H$10:H16304)</f>
        <v>0.85526725989567209</v>
      </c>
      <c r="J16304" s="91" t="s">
        <v>166</v>
      </c>
    </row>
    <row r="16305" spans="6:10">
      <c r="F16305" s="4">
        <v>38943</v>
      </c>
      <c r="G16305">
        <v>5.26</v>
      </c>
      <c r="H16305">
        <f t="shared" si="254"/>
        <v>-0.25999999999999979</v>
      </c>
      <c r="I16305" s="105">
        <f>AVERAGE(H$10:H16305)</f>
        <v>0.85519882179675843</v>
      </c>
      <c r="J16305" s="91" t="s">
        <v>166</v>
      </c>
    </row>
    <row r="16306" spans="6:10">
      <c r="F16306" s="4">
        <v>38944</v>
      </c>
      <c r="G16306">
        <v>5.24</v>
      </c>
      <c r="H16306">
        <f t="shared" si="254"/>
        <v>-0.3100000000000005</v>
      </c>
      <c r="I16306" s="105">
        <f>AVERAGE(H$10:H16306)</f>
        <v>0.85512732404736924</v>
      </c>
      <c r="J16306" s="91" t="s">
        <v>166</v>
      </c>
    </row>
    <row r="16307" spans="6:10">
      <c r="F16307" s="4">
        <v>38945</v>
      </c>
      <c r="G16307">
        <v>5.17</v>
      </c>
      <c r="H16307">
        <f t="shared" si="254"/>
        <v>-0.29999999999999982</v>
      </c>
      <c r="I16307" s="105">
        <f>AVERAGE(H$10:H16307)</f>
        <v>0.85505644864400399</v>
      </c>
      <c r="J16307" s="91" t="s">
        <v>166</v>
      </c>
    </row>
    <row r="16308" spans="6:10">
      <c r="F16308" s="4">
        <v>38946</v>
      </c>
      <c r="G16308">
        <v>5.2</v>
      </c>
      <c r="H16308">
        <f t="shared" si="254"/>
        <v>-0.33000000000000007</v>
      </c>
      <c r="I16308" s="105">
        <f>AVERAGE(H$10:H16308)</f>
        <v>0.85498374133382282</v>
      </c>
      <c r="J16308" s="91" t="s">
        <v>166</v>
      </c>
    </row>
    <row r="16309" spans="6:10">
      <c r="F16309" s="4">
        <v>38947</v>
      </c>
      <c r="G16309">
        <v>5.25</v>
      </c>
      <c r="H16309">
        <f t="shared" si="254"/>
        <v>-0.41000000000000014</v>
      </c>
      <c r="I16309" s="105">
        <f>AVERAGE(H$10:H16309)</f>
        <v>0.85490613496932377</v>
      </c>
      <c r="J16309" s="91" t="s">
        <v>166</v>
      </c>
    </row>
    <row r="16310" spans="6:10">
      <c r="F16310" s="4">
        <v>38948</v>
      </c>
      <c r="G16310">
        <v>5.25</v>
      </c>
      <c r="H16310">
        <f t="shared" si="254"/>
        <v>-0.41000000000000014</v>
      </c>
      <c r="I16310" s="105">
        <f>AVERAGE(H$10:H16310)</f>
        <v>0.85482853812649395</v>
      </c>
      <c r="J16310" s="91" t="s">
        <v>166</v>
      </c>
    </row>
    <row r="16311" spans="6:10">
      <c r="F16311" s="4">
        <v>38949</v>
      </c>
      <c r="G16311">
        <v>5.25</v>
      </c>
      <c r="H16311">
        <f t="shared" si="254"/>
        <v>-0.41000000000000014</v>
      </c>
      <c r="I16311" s="105">
        <f>AVERAGE(H$10:H16311)</f>
        <v>0.85475095080358099</v>
      </c>
      <c r="J16311" s="91" t="s">
        <v>166</v>
      </c>
    </row>
    <row r="16312" spans="6:10">
      <c r="F16312" s="4">
        <v>38950</v>
      </c>
      <c r="G16312">
        <v>5.24</v>
      </c>
      <c r="H16312">
        <f t="shared" si="254"/>
        <v>-0.41999999999999993</v>
      </c>
      <c r="I16312" s="105">
        <f>AVERAGE(H$10:H16312)</f>
        <v>0.8546727596147935</v>
      </c>
      <c r="J16312" s="91" t="s">
        <v>166</v>
      </c>
    </row>
    <row r="16313" spans="6:10">
      <c r="F16313" s="4">
        <v>38951</v>
      </c>
      <c r="G16313">
        <v>5.24</v>
      </c>
      <c r="H16313">
        <f t="shared" si="254"/>
        <v>-0.41999999999999993</v>
      </c>
      <c r="I16313" s="105">
        <f>AVERAGE(H$10:H16313)</f>
        <v>0.85459457801766303</v>
      </c>
      <c r="J16313" s="91" t="s">
        <v>166</v>
      </c>
    </row>
    <row r="16314" spans="6:10">
      <c r="F16314" s="4">
        <v>38952</v>
      </c>
      <c r="G16314">
        <v>5.25</v>
      </c>
      <c r="H16314">
        <f t="shared" si="254"/>
        <v>-0.42999999999999972</v>
      </c>
      <c r="I16314" s="105">
        <f>AVERAGE(H$10:H16314)</f>
        <v>0.85451579270162392</v>
      </c>
      <c r="J16314" s="91" t="s">
        <v>166</v>
      </c>
    </row>
    <row r="16315" spans="6:10">
      <c r="F16315" s="4">
        <v>38953</v>
      </c>
      <c r="G16315">
        <v>5.25</v>
      </c>
      <c r="H16315">
        <f t="shared" si="254"/>
        <v>-0.44000000000000039</v>
      </c>
      <c r="I16315" s="105">
        <f>AVERAGE(H$10:H16315)</f>
        <v>0.8544364037777491</v>
      </c>
      <c r="J16315" s="91" t="s">
        <v>166</v>
      </c>
    </row>
    <row r="16316" spans="6:10">
      <c r="F16316" s="4">
        <v>38954</v>
      </c>
      <c r="G16316">
        <v>5.25</v>
      </c>
      <c r="H16316">
        <f t="shared" si="254"/>
        <v>-0.45999999999999996</v>
      </c>
      <c r="I16316" s="105">
        <f>AVERAGE(H$10:H16316)</f>
        <v>0.85435579812350393</v>
      </c>
      <c r="J16316" s="91" t="s">
        <v>166</v>
      </c>
    </row>
    <row r="16317" spans="6:10">
      <c r="F16317" s="4">
        <v>38955</v>
      </c>
      <c r="G16317">
        <v>5.25</v>
      </c>
      <c r="H16317">
        <f t="shared" si="254"/>
        <v>-0.45999999999999996</v>
      </c>
      <c r="I16317" s="105">
        <f>AVERAGE(H$10:H16317)</f>
        <v>0.85427520235467125</v>
      </c>
      <c r="J16317" s="91" t="s">
        <v>166</v>
      </c>
    </row>
    <row r="16318" spans="6:10">
      <c r="F16318" s="4">
        <v>38956</v>
      </c>
      <c r="G16318">
        <v>5.25</v>
      </c>
      <c r="H16318">
        <f t="shared" si="254"/>
        <v>-0.45999999999999996</v>
      </c>
      <c r="I16318" s="105">
        <f>AVERAGE(H$10:H16318)</f>
        <v>0.85419461646943284</v>
      </c>
      <c r="J16318" s="91" t="s">
        <v>166</v>
      </c>
    </row>
    <row r="16319" spans="6:10">
      <c r="F16319" s="4">
        <v>38957</v>
      </c>
      <c r="G16319">
        <v>5.25</v>
      </c>
      <c r="H16319">
        <f t="shared" si="254"/>
        <v>-0.45000000000000018</v>
      </c>
      <c r="I16319" s="105">
        <f>AVERAGE(H$10:H16319)</f>
        <v>0.85411465358675531</v>
      </c>
      <c r="J16319" s="91" t="s">
        <v>166</v>
      </c>
    </row>
    <row r="16320" spans="6:10">
      <c r="F16320" s="4">
        <v>38958</v>
      </c>
      <c r="G16320">
        <v>5.23</v>
      </c>
      <c r="H16320">
        <f t="shared" si="254"/>
        <v>-0.44000000000000039</v>
      </c>
      <c r="I16320" s="105">
        <f>AVERAGE(H$10:H16320)</f>
        <v>0.85403531359205309</v>
      </c>
      <c r="J16320" s="91" t="s">
        <v>166</v>
      </c>
    </row>
    <row r="16321" spans="6:10">
      <c r="F16321" s="4">
        <v>38959</v>
      </c>
      <c r="G16321">
        <v>5.25</v>
      </c>
      <c r="H16321">
        <f t="shared" si="254"/>
        <v>-0.49000000000000021</v>
      </c>
      <c r="I16321" s="105">
        <f>AVERAGE(H$10:H16321)</f>
        <v>0.85395291809710505</v>
      </c>
      <c r="J16321" s="91" t="s">
        <v>166</v>
      </c>
    </row>
    <row r="16322" spans="6:10">
      <c r="F16322" s="4">
        <v>38960</v>
      </c>
      <c r="G16322">
        <v>5.31</v>
      </c>
      <c r="H16322">
        <f t="shared" si="254"/>
        <v>-0.5699999999999994</v>
      </c>
      <c r="I16322" s="105">
        <f>AVERAGE(H$10:H16322)</f>
        <v>0.85386562863973392</v>
      </c>
      <c r="J16322" s="91" t="s">
        <v>166</v>
      </c>
    </row>
    <row r="16323" spans="6:10">
      <c r="F16323" s="4">
        <v>38961</v>
      </c>
      <c r="G16323">
        <v>5.25</v>
      </c>
      <c r="H16323">
        <f t="shared" si="254"/>
        <v>-0.51999999999999957</v>
      </c>
      <c r="I16323" s="105">
        <f>AVERAGE(H$10:H16323)</f>
        <v>0.85378141473580837</v>
      </c>
      <c r="J16323" s="91" t="s">
        <v>166</v>
      </c>
    </row>
    <row r="16324" spans="6:10">
      <c r="F16324" s="4">
        <v>38962</v>
      </c>
      <c r="G16324">
        <v>5.25</v>
      </c>
      <c r="H16324">
        <f t="shared" si="254"/>
        <v>-0.51999999999999957</v>
      </c>
      <c r="I16324" s="105">
        <f>AVERAGE(H$10:H16324)</f>
        <v>0.85369721115537711</v>
      </c>
      <c r="J16324" s="91" t="s">
        <v>166</v>
      </c>
    </row>
    <row r="16325" spans="6:10">
      <c r="F16325" s="4">
        <v>38963</v>
      </c>
      <c r="G16325">
        <v>5.25</v>
      </c>
      <c r="H16325">
        <f t="shared" si="254"/>
        <v>-0.51999999999999957</v>
      </c>
      <c r="I16325" s="105">
        <f>AVERAGE(H$10:H16325)</f>
        <v>0.85361301789654187</v>
      </c>
      <c r="J16325" s="91" t="s">
        <v>166</v>
      </c>
    </row>
    <row r="16326" spans="6:10">
      <c r="F16326" s="4">
        <v>38964</v>
      </c>
      <c r="G16326">
        <v>5.25</v>
      </c>
      <c r="H16326">
        <f t="shared" si="254"/>
        <v>-0.51999999999999957</v>
      </c>
      <c r="I16326" s="105">
        <f>AVERAGE(H$10:H16326)</f>
        <v>0.85352883495740495</v>
      </c>
      <c r="J16326" s="91" t="s">
        <v>166</v>
      </c>
    </row>
    <row r="16327" spans="6:10">
      <c r="F16327" s="4">
        <v>38965</v>
      </c>
      <c r="G16327">
        <v>5.26</v>
      </c>
      <c r="H16327">
        <f t="shared" si="254"/>
        <v>-0.47999999999999954</v>
      </c>
      <c r="I16327" s="105">
        <f>AVERAGE(H$10:H16327)</f>
        <v>0.85344711361686343</v>
      </c>
      <c r="J16327" s="91" t="s">
        <v>166</v>
      </c>
    </row>
    <row r="16328" spans="6:10">
      <c r="F16328" s="4">
        <v>38966</v>
      </c>
      <c r="G16328">
        <v>5.21</v>
      </c>
      <c r="H16328">
        <f t="shared" si="254"/>
        <v>-0.41000000000000014</v>
      </c>
      <c r="I16328" s="105">
        <f>AVERAGE(H$10:H16328)</f>
        <v>0.85336969177032773</v>
      </c>
      <c r="J16328" s="91" t="s">
        <v>166</v>
      </c>
    </row>
    <row r="16329" spans="6:10">
      <c r="F16329" s="4">
        <v>38967</v>
      </c>
      <c r="G16329">
        <v>5.23</v>
      </c>
      <c r="H16329">
        <f t="shared" si="254"/>
        <v>-0.4300000000000006</v>
      </c>
      <c r="I16329" s="105">
        <f>AVERAGE(H$10:H16329)</f>
        <v>0.85329105392156723</v>
      </c>
      <c r="J16329" s="91" t="s">
        <v>166</v>
      </c>
    </row>
    <row r="16330" spans="6:10">
      <c r="F16330" s="4">
        <v>38968</v>
      </c>
      <c r="G16330">
        <v>5.23</v>
      </c>
      <c r="H16330">
        <f t="shared" ref="H16330:H16393" si="255">IFERROR(((VLOOKUP(F16330,$A$9:$B$14200,2,FALSE))-G16330),H16329)</f>
        <v>-0.45000000000000018</v>
      </c>
      <c r="I16330" s="105">
        <f>AVERAGE(H$10:H16330)</f>
        <v>0.85321120029409814</v>
      </c>
      <c r="J16330" s="91" t="s">
        <v>166</v>
      </c>
    </row>
    <row r="16331" spans="6:10">
      <c r="F16331" s="4">
        <v>38969</v>
      </c>
      <c r="G16331">
        <v>5.23</v>
      </c>
      <c r="H16331">
        <f t="shared" si="255"/>
        <v>-0.45000000000000018</v>
      </c>
      <c r="I16331" s="105">
        <f>AVERAGE(H$10:H16331)</f>
        <v>0.8531313564514138</v>
      </c>
      <c r="J16331" s="91" t="s">
        <v>166</v>
      </c>
    </row>
    <row r="16332" spans="6:10">
      <c r="F16332" s="4">
        <v>38970</v>
      </c>
      <c r="G16332">
        <v>5.23</v>
      </c>
      <c r="H16332">
        <f t="shared" si="255"/>
        <v>-0.45000000000000018</v>
      </c>
      <c r="I16332" s="105">
        <f>AVERAGE(H$10:H16332)</f>
        <v>0.85305152239171567</v>
      </c>
      <c r="J16332" s="91" t="s">
        <v>166</v>
      </c>
    </row>
    <row r="16333" spans="6:10">
      <c r="F16333" s="4">
        <v>38971</v>
      </c>
      <c r="G16333">
        <v>5.24</v>
      </c>
      <c r="H16333">
        <f t="shared" si="255"/>
        <v>-0.44000000000000039</v>
      </c>
      <c r="I16333" s="105">
        <f>AVERAGE(H$10:H16333)</f>
        <v>0.85297231070815815</v>
      </c>
      <c r="J16333" s="91" t="s">
        <v>166</v>
      </c>
    </row>
    <row r="16334" spans="6:10">
      <c r="F16334" s="4">
        <v>38972</v>
      </c>
      <c r="G16334">
        <v>5.21</v>
      </c>
      <c r="H16334">
        <f t="shared" si="255"/>
        <v>-0.42999999999999972</v>
      </c>
      <c r="I16334" s="105">
        <f>AVERAGE(H$10:H16334)</f>
        <v>0.85289372128636898</v>
      </c>
      <c r="J16334" s="91" t="s">
        <v>166</v>
      </c>
    </row>
    <row r="16335" spans="6:10">
      <c r="F16335" s="4">
        <v>38973</v>
      </c>
      <c r="G16335">
        <v>5.26</v>
      </c>
      <c r="H16335">
        <f t="shared" si="255"/>
        <v>-0.49000000000000021</v>
      </c>
      <c r="I16335" s="105">
        <f>AVERAGE(H$10:H16335)</f>
        <v>0.85281146637265559</v>
      </c>
      <c r="J16335" s="91" t="s">
        <v>166</v>
      </c>
    </row>
    <row r="16336" spans="6:10">
      <c r="F16336" s="4">
        <v>38974</v>
      </c>
      <c r="G16336">
        <v>5.26</v>
      </c>
      <c r="H16336">
        <f t="shared" si="255"/>
        <v>-0.46999999999999975</v>
      </c>
      <c r="I16336" s="105">
        <f>AVERAGE(H$10:H16336)</f>
        <v>0.85273044649966157</v>
      </c>
      <c r="J16336" s="91" t="s">
        <v>166</v>
      </c>
    </row>
    <row r="16337" spans="6:12">
      <c r="F16337" s="4">
        <v>38975</v>
      </c>
      <c r="G16337">
        <v>5.25</v>
      </c>
      <c r="H16337">
        <f t="shared" si="255"/>
        <v>-0.45000000000000018</v>
      </c>
      <c r="I16337" s="105">
        <f>AVERAGE(H$10:H16337)</f>
        <v>0.85265066144046875</v>
      </c>
      <c r="J16337" s="91" t="s">
        <v>166</v>
      </c>
    </row>
    <row r="16338" spans="6:12">
      <c r="F16338" s="4">
        <v>38976</v>
      </c>
      <c r="G16338">
        <v>5.25</v>
      </c>
      <c r="H16338">
        <f t="shared" si="255"/>
        <v>-0.45000000000000018</v>
      </c>
      <c r="I16338" s="105">
        <f>AVERAGE(H$10:H16338)</f>
        <v>0.85257088615346766</v>
      </c>
      <c r="J16338" s="91" t="s">
        <v>166</v>
      </c>
    </row>
    <row r="16339" spans="6:12">
      <c r="F16339" s="4">
        <v>38977</v>
      </c>
      <c r="G16339">
        <v>5.25</v>
      </c>
      <c r="H16339">
        <f t="shared" si="255"/>
        <v>-0.45000000000000018</v>
      </c>
      <c r="I16339" s="105">
        <f>AVERAGE(H$10:H16339)</f>
        <v>0.85249112063686305</v>
      </c>
      <c r="J16339" s="91" t="s">
        <v>166</v>
      </c>
    </row>
    <row r="16340" spans="6:12">
      <c r="F16340" s="4">
        <v>38978</v>
      </c>
      <c r="G16340">
        <v>5.23</v>
      </c>
      <c r="H16340">
        <f t="shared" si="255"/>
        <v>-0.42000000000000082</v>
      </c>
      <c r="I16340" s="105">
        <f>AVERAGE(H$10:H16340)</f>
        <v>0.85241320188598202</v>
      </c>
      <c r="J16340" s="91" t="s">
        <v>166</v>
      </c>
    </row>
    <row r="16341" spans="6:12">
      <c r="F16341" s="4">
        <v>38979</v>
      </c>
      <c r="G16341">
        <v>5.21</v>
      </c>
      <c r="H16341">
        <f t="shared" si="255"/>
        <v>-0.46999999999999975</v>
      </c>
      <c r="I16341" s="105">
        <f>AVERAGE(H$10:H16341)</f>
        <v>0.85233223120254553</v>
      </c>
      <c r="J16341" s="91" t="s">
        <v>166</v>
      </c>
    </row>
    <row r="16342" spans="6:12">
      <c r="F16342" s="4">
        <v>38980</v>
      </c>
      <c r="G16342">
        <v>5.23</v>
      </c>
      <c r="H16342">
        <f t="shared" si="255"/>
        <v>-0.5</v>
      </c>
      <c r="I16342" s="105">
        <f>AVERAGE(H$10:H16342)</f>
        <v>0.85224943366190986</v>
      </c>
      <c r="J16342" s="91" t="s">
        <v>166</v>
      </c>
    </row>
    <row r="16343" spans="6:12">
      <c r="F16343" s="4">
        <v>38981</v>
      </c>
      <c r="G16343">
        <v>5.24</v>
      </c>
      <c r="H16343">
        <f t="shared" si="255"/>
        <v>-0.58999999999999986</v>
      </c>
      <c r="I16343" s="105">
        <f>AVERAGE(H$10:H16343)</f>
        <v>0.85216113628015022</v>
      </c>
      <c r="J16343" s="91" t="s">
        <v>166</v>
      </c>
    </row>
    <row r="16344" spans="6:12">
      <c r="F16344" s="4">
        <v>38982</v>
      </c>
      <c r="G16344">
        <v>5.27</v>
      </c>
      <c r="H16344">
        <f t="shared" si="255"/>
        <v>-0.66999999999999993</v>
      </c>
      <c r="I16344" s="105">
        <f>AVERAGE(H$10:H16344)</f>
        <v>0.85206795224976883</v>
      </c>
      <c r="J16344" s="91" t="s">
        <v>166</v>
      </c>
    </row>
    <row r="16345" spans="6:12">
      <c r="F16345" s="4">
        <v>38983</v>
      </c>
      <c r="G16345">
        <v>5.27</v>
      </c>
      <c r="H16345">
        <f t="shared" si="255"/>
        <v>-0.66999999999999993</v>
      </c>
      <c r="I16345" s="105">
        <f>AVERAGE(H$10:H16345)</f>
        <v>0.8519747796278142</v>
      </c>
      <c r="J16345" s="91" t="s">
        <v>166</v>
      </c>
    </row>
    <row r="16346" spans="6:12">
      <c r="F16346" s="4">
        <v>38984</v>
      </c>
      <c r="G16346">
        <v>5.27</v>
      </c>
      <c r="H16346">
        <f t="shared" si="255"/>
        <v>-0.66999999999999993</v>
      </c>
      <c r="I16346" s="105">
        <f>AVERAGE(H$10:H16346)</f>
        <v>0.85188161841219157</v>
      </c>
      <c r="J16346" s="91" t="s">
        <v>166</v>
      </c>
    </row>
    <row r="16347" spans="6:12">
      <c r="F16347" s="4">
        <v>38985</v>
      </c>
      <c r="G16347">
        <v>5.3</v>
      </c>
      <c r="H16347">
        <f t="shared" si="255"/>
        <v>-0.74000000000000021</v>
      </c>
      <c r="I16347" s="105">
        <f>AVERAGE(H$10:H16347)</f>
        <v>0.85178418411066059</v>
      </c>
      <c r="J16347" s="91" t="s">
        <v>166</v>
      </c>
    </row>
    <row r="16348" spans="6:12">
      <c r="F16348" s="4">
        <v>38986</v>
      </c>
      <c r="G16348">
        <v>5.25</v>
      </c>
      <c r="H16348">
        <f t="shared" si="255"/>
        <v>-0.66000000000000014</v>
      </c>
      <c r="I16348" s="105">
        <f>AVERAGE(H$10:H16348)</f>
        <v>0.85169165799620383</v>
      </c>
      <c r="J16348" s="91" t="s">
        <v>166</v>
      </c>
    </row>
    <row r="16349" spans="6:12">
      <c r="F16349" s="4">
        <v>38987</v>
      </c>
      <c r="G16349">
        <v>5.3</v>
      </c>
      <c r="H16349">
        <f t="shared" si="255"/>
        <v>-0.70000000000000018</v>
      </c>
      <c r="I16349" s="105">
        <f>AVERAGE(H$10:H16349)</f>
        <v>0.85159669522643655</v>
      </c>
      <c r="J16349" s="91" t="s">
        <v>166</v>
      </c>
    </row>
    <row r="16350" spans="6:12">
      <c r="F16350" s="4">
        <v>38988</v>
      </c>
      <c r="G16350">
        <v>5.28</v>
      </c>
      <c r="H16350">
        <f t="shared" si="255"/>
        <v>-0.65000000000000036</v>
      </c>
      <c r="I16350" s="105">
        <f>AVERAGE(H$10:H16350)</f>
        <v>0.85150480386757077</v>
      </c>
      <c r="J16350" s="91" t="s">
        <v>166</v>
      </c>
    </row>
    <row r="16351" spans="6:12">
      <c r="F16351" s="4">
        <v>38989</v>
      </c>
      <c r="G16351">
        <v>5.34</v>
      </c>
      <c r="H16351">
        <f t="shared" si="255"/>
        <v>-0.70000000000000018</v>
      </c>
      <c r="I16351" s="105">
        <f>AVERAGE(H$10:H16351)</f>
        <v>0.85140986415371267</v>
      </c>
      <c r="J16351" s="91" t="s">
        <v>166</v>
      </c>
    </row>
    <row r="16352" spans="6:12">
      <c r="F16352" s="4">
        <v>38990</v>
      </c>
      <c r="G16352">
        <v>5.34</v>
      </c>
      <c r="H16352">
        <f t="shared" si="255"/>
        <v>-0.70000000000000018</v>
      </c>
      <c r="I16352" s="105">
        <f>AVERAGE(H$10:H16352)</f>
        <v>0.85131493605824948</v>
      </c>
      <c r="J16352" s="91" t="s">
        <v>166</v>
      </c>
      <c r="K16352" s="12" t="s">
        <v>89</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90</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91</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92</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93</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94</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95</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96</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97</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98</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99</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100</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101</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102</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103</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104</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105</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106</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107</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108</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109</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110</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111</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112</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113</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114</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115</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116</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117</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118</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119</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120</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121</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122</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123</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124</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125</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126</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127</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129</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131</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132</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133</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134</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135</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136</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303</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305</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309</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310</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311</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318</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327</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328</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329</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1"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333</v>
      </c>
      <c r="L21466">
        <f>(AVERAGE(G21374:G21466))/100</f>
        <v>9.2473118279569821E-4</v>
      </c>
    </row>
    <row r="21467" spans="6:12">
      <c r="F21467" s="4">
        <v>44105</v>
      </c>
      <c r="G21467">
        <v>0.09</v>
      </c>
      <c r="H21467">
        <f t="shared" si="340"/>
        <v>0.59000000000000008</v>
      </c>
      <c r="I21467" s="105">
        <f>AVERAGE(H$10:H21467)</f>
        <v>1.0321185571814633</v>
      </c>
      <c r="K21467" s="195"/>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IFERROR(((VLOOKUP(F21472,$A$9:$B$14923,2,FALSE))-G21472),H21471)</f>
        <v>0.67</v>
      </c>
      <c r="I21472" s="105">
        <f>AVERAGE(H$10:H21472)</f>
        <v>1.0320267436984503</v>
      </c>
    </row>
    <row r="21473" spans="6:9">
      <c r="F21473" s="4">
        <v>44111</v>
      </c>
      <c r="G21473">
        <v>0.09</v>
      </c>
      <c r="H21473">
        <f t="shared" ref="H21473:H21536" si="341">IFERROR(((VLOOKUP(F21473,$A$9:$B$14923,2,FALSE))-G21473),H21472)</f>
        <v>0.72000000000000008</v>
      </c>
      <c r="I21473" s="105">
        <f>AVERAGE(H$10:H21473)</f>
        <v>1.0320122064852701</v>
      </c>
    </row>
    <row r="21474" spans="6:9">
      <c r="F21474" s="4">
        <v>44112</v>
      </c>
      <c r="G21474">
        <v>0.09</v>
      </c>
      <c r="H21474">
        <f t="shared" si="341"/>
        <v>0.69000000000000006</v>
      </c>
      <c r="I21474" s="105">
        <f>AVERAGE(H$10:H21474)</f>
        <v>1.0319962730025549</v>
      </c>
    </row>
    <row r="21475" spans="6:9">
      <c r="F21475" s="4">
        <v>44113</v>
      </c>
      <c r="G21475">
        <v>0.09</v>
      </c>
      <c r="H21475">
        <f t="shared" si="341"/>
        <v>0.70000000000000007</v>
      </c>
      <c r="I21475" s="105">
        <f>AVERAGE(H$10:H21475)</f>
        <v>1.0319808068573484</v>
      </c>
    </row>
    <row r="21476" spans="6:9">
      <c r="F21476" s="4">
        <v>44114</v>
      </c>
      <c r="G21476">
        <v>0.09</v>
      </c>
      <c r="H21476">
        <f t="shared" si="341"/>
        <v>0.70000000000000007</v>
      </c>
      <c r="I21476" s="105">
        <f>AVERAGE(H$10:H21476)</f>
        <v>1.0319653421530648</v>
      </c>
    </row>
    <row r="21477" spans="6:9">
      <c r="F21477" s="4">
        <v>44115</v>
      </c>
      <c r="G21477">
        <v>0.09</v>
      </c>
      <c r="H21477">
        <f t="shared" si="341"/>
        <v>0.70000000000000007</v>
      </c>
      <c r="I21477" s="105">
        <f>AVERAGE(H$10:H21477)</f>
        <v>1.0319498788895025</v>
      </c>
    </row>
    <row r="21478" spans="6:9">
      <c r="F21478" s="4">
        <v>44116</v>
      </c>
      <c r="G21478">
        <v>0.09</v>
      </c>
      <c r="H21478">
        <f t="shared" si="341"/>
        <v>0.70000000000000007</v>
      </c>
      <c r="I21478" s="105">
        <f>AVERAGE(H$10:H21478)</f>
        <v>1.0319344170664606</v>
      </c>
    </row>
    <row r="21479" spans="6:9">
      <c r="F21479" s="4">
        <v>44117</v>
      </c>
      <c r="G21479">
        <v>0.09</v>
      </c>
      <c r="H21479">
        <f t="shared" si="341"/>
        <v>0.65</v>
      </c>
      <c r="I21479" s="105">
        <f>AVERAGE(H$10:H21479)</f>
        <v>1.0319166278528107</v>
      </c>
    </row>
    <row r="21480" spans="6:9">
      <c r="F21480" s="4">
        <v>44118</v>
      </c>
      <c r="G21480">
        <v>0.09</v>
      </c>
      <c r="H21480">
        <f t="shared" si="341"/>
        <v>0.64</v>
      </c>
      <c r="I21480" s="105">
        <f>AVERAGE(H$10:H21480)</f>
        <v>1.0318983745517136</v>
      </c>
    </row>
    <row r="21481" spans="6:9">
      <c r="F21481" s="4">
        <v>44119</v>
      </c>
      <c r="G21481">
        <v>0.09</v>
      </c>
      <c r="H21481">
        <f t="shared" si="341"/>
        <v>0.65</v>
      </c>
      <c r="I21481" s="105">
        <f>AVERAGE(H$10:H21481)</f>
        <v>1.0318805886736142</v>
      </c>
    </row>
    <row r="21482" spans="6:9">
      <c r="F21482" s="4">
        <v>44120</v>
      </c>
      <c r="G21482">
        <v>0.09</v>
      </c>
      <c r="H21482">
        <f t="shared" si="341"/>
        <v>0.67</v>
      </c>
      <c r="I21482" s="105">
        <f>AVERAGE(H$10:H21482)</f>
        <v>1.0318637358543215</v>
      </c>
    </row>
    <row r="21483" spans="6:9">
      <c r="F21483" s="4">
        <v>44121</v>
      </c>
      <c r="G21483">
        <v>0.09</v>
      </c>
      <c r="H21483">
        <f t="shared" si="341"/>
        <v>0.67</v>
      </c>
      <c r="I21483" s="105">
        <f>AVERAGE(H$10:H21483)</f>
        <v>1.0318468846046307</v>
      </c>
    </row>
    <row r="21484" spans="6:9">
      <c r="F21484" s="4">
        <v>44122</v>
      </c>
      <c r="G21484">
        <v>0.09</v>
      </c>
      <c r="H21484">
        <f t="shared" si="341"/>
        <v>0.67</v>
      </c>
      <c r="I21484" s="105">
        <f>AVERAGE(H$10:H21484)</f>
        <v>1.0318300349243232</v>
      </c>
    </row>
    <row r="21485" spans="6:9">
      <c r="F21485" s="4">
        <v>44123</v>
      </c>
      <c r="G21485">
        <v>0.09</v>
      </c>
      <c r="H21485">
        <f t="shared" si="341"/>
        <v>0.69000000000000006</v>
      </c>
      <c r="I21485" s="105">
        <f>AVERAGE(H$10:H21485)</f>
        <v>1.0318141180852969</v>
      </c>
    </row>
    <row r="21486" spans="6:9">
      <c r="F21486" s="4">
        <v>44124</v>
      </c>
      <c r="G21486">
        <v>0.09</v>
      </c>
      <c r="H21486">
        <f t="shared" si="341"/>
        <v>0.72000000000000008</v>
      </c>
      <c r="I21486" s="105">
        <f>AVERAGE(H$10:H21486)</f>
        <v>1.0317995995716274</v>
      </c>
    </row>
    <row r="21487" spans="6:9">
      <c r="F21487" s="4">
        <v>44125</v>
      </c>
      <c r="G21487">
        <v>0.09</v>
      </c>
      <c r="H21487">
        <f t="shared" si="341"/>
        <v>0.74</v>
      </c>
      <c r="I21487" s="105">
        <f>AVERAGE(H$10:H21487)</f>
        <v>1.0317860135952994</v>
      </c>
    </row>
    <row r="21488" spans="6:9">
      <c r="F21488" s="4">
        <v>44126</v>
      </c>
      <c r="G21488">
        <v>0.09</v>
      </c>
      <c r="H21488">
        <f t="shared" si="341"/>
        <v>0.78</v>
      </c>
      <c r="I21488" s="105">
        <f>AVERAGE(H$10:H21488)</f>
        <v>1.0317742911681103</v>
      </c>
    </row>
    <row r="21489" spans="6:9">
      <c r="F21489" s="4">
        <v>44127</v>
      </c>
      <c r="G21489">
        <v>0.09</v>
      </c>
      <c r="H21489">
        <f t="shared" si="341"/>
        <v>0.76</v>
      </c>
      <c r="I21489" s="105">
        <f>AVERAGE(H$10:H21489)</f>
        <v>1.0317616387336983</v>
      </c>
    </row>
    <row r="21490" spans="6:9">
      <c r="F21490" s="4">
        <v>44128</v>
      </c>
      <c r="G21490">
        <v>0.09</v>
      </c>
      <c r="H21490">
        <f t="shared" si="341"/>
        <v>0.76</v>
      </c>
      <c r="I21490" s="105">
        <f>AVERAGE(H$10:H21490)</f>
        <v>1.0317489874772978</v>
      </c>
    </row>
    <row r="21491" spans="6:9">
      <c r="F21491" s="4">
        <v>44129</v>
      </c>
      <c r="G21491">
        <v>0.09</v>
      </c>
      <c r="H21491">
        <f t="shared" si="341"/>
        <v>0.76</v>
      </c>
      <c r="I21491" s="105">
        <f>AVERAGE(H$10:H21491)</f>
        <v>1.0317363373987447</v>
      </c>
    </row>
    <row r="21492" spans="6:9">
      <c r="F21492" s="4">
        <v>44130</v>
      </c>
      <c r="G21492">
        <v>0.09</v>
      </c>
      <c r="H21492">
        <f t="shared" si="341"/>
        <v>0.72000000000000008</v>
      </c>
      <c r="I21492" s="105">
        <f>AVERAGE(H$10:H21492)</f>
        <v>1.0317218265605286</v>
      </c>
    </row>
    <row r="21493" spans="6:9">
      <c r="F21493" s="4">
        <v>44131</v>
      </c>
      <c r="G21493">
        <v>0.09</v>
      </c>
      <c r="H21493">
        <f t="shared" si="341"/>
        <v>0.70000000000000007</v>
      </c>
      <c r="I21493" s="105">
        <f>AVERAGE(H$10:H21493)</f>
        <v>1.0317063861478233</v>
      </c>
    </row>
    <row r="21494" spans="6:9">
      <c r="F21494" s="4">
        <v>44132</v>
      </c>
      <c r="G21494">
        <v>0.09</v>
      </c>
      <c r="H21494">
        <f t="shared" si="341"/>
        <v>0.70000000000000007</v>
      </c>
      <c r="I21494" s="105">
        <f>AVERAGE(H$10:H21494)</f>
        <v>1.0316909471724383</v>
      </c>
    </row>
    <row r="21495" spans="6:9">
      <c r="F21495" s="4">
        <v>44133</v>
      </c>
      <c r="G21495">
        <v>0.09</v>
      </c>
      <c r="H21495">
        <f t="shared" si="341"/>
        <v>0.76</v>
      </c>
      <c r="I21495" s="105">
        <f>AVERAGE(H$10:H21495)</f>
        <v>1.0316783021502298</v>
      </c>
    </row>
    <row r="21496" spans="6:9">
      <c r="F21496" s="4">
        <v>44134</v>
      </c>
      <c r="G21496">
        <v>0.09</v>
      </c>
      <c r="H21496">
        <f t="shared" si="341"/>
        <v>0.79</v>
      </c>
      <c r="I21496" s="105">
        <f>AVERAGE(H$10:H21496)</f>
        <v>1.0316670544980611</v>
      </c>
    </row>
    <row r="21497" spans="6:9">
      <c r="F21497" s="4">
        <v>44135</v>
      </c>
      <c r="G21497">
        <v>0.09</v>
      </c>
      <c r="H21497">
        <f t="shared" si="341"/>
        <v>0.79</v>
      </c>
      <c r="I21497" s="105">
        <f>AVERAGE(H$10:H21497)</f>
        <v>1.0316558078927698</v>
      </c>
    </row>
    <row r="21498" spans="6:9">
      <c r="F21498" s="4">
        <v>44136</v>
      </c>
      <c r="G21498">
        <v>0.09</v>
      </c>
      <c r="H21498">
        <f t="shared" si="341"/>
        <v>0.79</v>
      </c>
      <c r="I21498" s="105">
        <f>AVERAGE(H$10:H21498)</f>
        <v>1.0316445623342101</v>
      </c>
    </row>
    <row r="21499" spans="6:9">
      <c r="F21499" s="4">
        <v>44137</v>
      </c>
      <c r="G21499">
        <v>0.09</v>
      </c>
      <c r="H21499">
        <f t="shared" si="341"/>
        <v>0.78</v>
      </c>
      <c r="I21499" s="105">
        <f>AVERAGE(H$10:H21499)</f>
        <v>1.0316328524895224</v>
      </c>
    </row>
    <row r="21500" spans="6:9">
      <c r="F21500" s="4">
        <v>44138</v>
      </c>
      <c r="G21500">
        <v>0.09</v>
      </c>
      <c r="H21500">
        <f t="shared" si="341"/>
        <v>0.81</v>
      </c>
      <c r="I21500" s="105">
        <f>AVERAGE(H$10:H21500)</f>
        <v>1.0316225396677603</v>
      </c>
    </row>
    <row r="21501" spans="6:9">
      <c r="F21501" s="4">
        <v>44139</v>
      </c>
      <c r="G21501">
        <v>0.09</v>
      </c>
      <c r="H21501">
        <f t="shared" si="341"/>
        <v>0.69000000000000006</v>
      </c>
      <c r="I21501" s="105">
        <f>AVERAGE(H$10:H21501)</f>
        <v>1.0316066443327674</v>
      </c>
    </row>
    <row r="21502" spans="6:9">
      <c r="F21502" s="4">
        <v>44140</v>
      </c>
      <c r="G21502">
        <v>0.09</v>
      </c>
      <c r="H21502">
        <f t="shared" si="341"/>
        <v>0.70000000000000007</v>
      </c>
      <c r="I21502" s="105">
        <f>AVERAGE(H$10:H21502)</f>
        <v>1.0315912157446534</v>
      </c>
    </row>
    <row r="21503" spans="6:9">
      <c r="F21503" s="4">
        <v>44141</v>
      </c>
      <c r="G21503">
        <v>0.09</v>
      </c>
      <c r="H21503">
        <f t="shared" si="341"/>
        <v>0.74</v>
      </c>
      <c r="I21503" s="105">
        <f>AVERAGE(H$10:H21503)</f>
        <v>1.0315776495766185</v>
      </c>
    </row>
    <row r="21504" spans="6:9">
      <c r="F21504" s="4">
        <v>44142</v>
      </c>
      <c r="G21504">
        <v>0.09</v>
      </c>
      <c r="H21504">
        <f t="shared" si="341"/>
        <v>0.74</v>
      </c>
      <c r="I21504" s="105">
        <f>AVERAGE(H$10:H21504)</f>
        <v>1.0315640846708463</v>
      </c>
    </row>
    <row r="21505" spans="6:9">
      <c r="F21505" s="4">
        <v>44143</v>
      </c>
      <c r="G21505">
        <v>0.09</v>
      </c>
      <c r="H21505">
        <f t="shared" si="341"/>
        <v>0.74</v>
      </c>
      <c r="I21505" s="105">
        <f>AVERAGE(H$10:H21505)</f>
        <v>1.0315505210271605</v>
      </c>
    </row>
    <row r="21506" spans="6:9">
      <c r="F21506" s="4">
        <v>44144</v>
      </c>
      <c r="G21506">
        <v>0.09</v>
      </c>
      <c r="H21506">
        <f t="shared" si="341"/>
        <v>0.87</v>
      </c>
      <c r="I21506" s="105">
        <f>AVERAGE(H$10:H21506)</f>
        <v>1.0315430060008299</v>
      </c>
    </row>
    <row r="21507" spans="6:9">
      <c r="F21507" s="4">
        <v>44145</v>
      </c>
      <c r="G21507">
        <v>0.09</v>
      </c>
      <c r="H21507">
        <f t="shared" si="341"/>
        <v>0.89</v>
      </c>
      <c r="I21507" s="105">
        <f>AVERAGE(H$10:H21507)</f>
        <v>1.0315364219927361</v>
      </c>
    </row>
    <row r="21508" spans="6:9">
      <c r="F21508" s="4">
        <v>44146</v>
      </c>
      <c r="G21508">
        <v>0.09</v>
      </c>
      <c r="H21508">
        <f t="shared" si="341"/>
        <v>0.89</v>
      </c>
      <c r="I21508" s="105">
        <f>AVERAGE(H$10:H21508)</f>
        <v>1.0315298385971365</v>
      </c>
    </row>
    <row r="21509" spans="6:9">
      <c r="F21509" s="4">
        <v>44147</v>
      </c>
      <c r="G21509">
        <v>0.09</v>
      </c>
      <c r="H21509">
        <f t="shared" si="341"/>
        <v>0.79</v>
      </c>
      <c r="I21509" s="105">
        <f>AVERAGE(H$10:H21509)</f>
        <v>1.0315186046511555</v>
      </c>
    </row>
    <row r="21510" spans="6:9">
      <c r="F21510" s="4">
        <v>44148</v>
      </c>
      <c r="G21510">
        <v>0.09</v>
      </c>
      <c r="H21510">
        <f t="shared" si="341"/>
        <v>0.8</v>
      </c>
      <c r="I21510" s="105">
        <f>AVERAGE(H$10:H21510)</f>
        <v>1.0315078368447905</v>
      </c>
    </row>
    <row r="21511" spans="6:9">
      <c r="F21511" s="4">
        <v>44149</v>
      </c>
      <c r="G21511">
        <v>0.09</v>
      </c>
      <c r="H21511">
        <f t="shared" si="341"/>
        <v>0.8</v>
      </c>
      <c r="I21511" s="105">
        <f>AVERAGE(H$10:H21511)</f>
        <v>1.0314970700399888</v>
      </c>
    </row>
    <row r="21512" spans="6:9">
      <c r="F21512" s="4">
        <v>44150</v>
      </c>
      <c r="G21512">
        <v>0.09</v>
      </c>
      <c r="H21512">
        <f t="shared" si="341"/>
        <v>0.8</v>
      </c>
      <c r="I21512" s="105">
        <f>AVERAGE(H$10:H21512)</f>
        <v>1.0314863042366107</v>
      </c>
    </row>
    <row r="21513" spans="6:9">
      <c r="F21513" s="4">
        <v>44151</v>
      </c>
      <c r="G21513">
        <v>0.09</v>
      </c>
      <c r="H21513">
        <f t="shared" si="341"/>
        <v>0.82000000000000006</v>
      </c>
      <c r="I21513" s="105">
        <f>AVERAGE(H$10:H21513)</f>
        <v>1.0314764694940401</v>
      </c>
    </row>
    <row r="21514" spans="6:9">
      <c r="F21514" s="4">
        <v>44152</v>
      </c>
      <c r="G21514">
        <v>0.09</v>
      </c>
      <c r="H21514">
        <f t="shared" si="341"/>
        <v>0.78</v>
      </c>
      <c r="I21514" s="105">
        <f>AVERAGE(H$10:H21514)</f>
        <v>1.031464775633566</v>
      </c>
    </row>
    <row r="21515" spans="6:9">
      <c r="F21515" s="4">
        <v>44153</v>
      </c>
      <c r="G21515">
        <v>0.09</v>
      </c>
      <c r="H21515">
        <f t="shared" si="341"/>
        <v>0.79</v>
      </c>
      <c r="I21515" s="105">
        <f>AVERAGE(H$10:H21515)</f>
        <v>1.031453547847105</v>
      </c>
    </row>
    <row r="21516" spans="6:9">
      <c r="F21516" s="4">
        <v>44154</v>
      </c>
      <c r="G21516">
        <v>0.08</v>
      </c>
      <c r="H21516">
        <f t="shared" si="341"/>
        <v>0.78</v>
      </c>
      <c r="I21516" s="105">
        <f>AVERAGE(H$10:H21516)</f>
        <v>1.031441856139854</v>
      </c>
    </row>
    <row r="21517" spans="6:9">
      <c r="F21517" s="4">
        <v>44155</v>
      </c>
      <c r="G21517">
        <v>0.08</v>
      </c>
      <c r="H21517">
        <f t="shared" si="341"/>
        <v>0.75</v>
      </c>
      <c r="I21517" s="105">
        <f>AVERAGE(H$10:H21517)</f>
        <v>1.0314287706899683</v>
      </c>
    </row>
    <row r="21518" spans="6:9">
      <c r="F21518" s="4">
        <v>44156</v>
      </c>
      <c r="G21518">
        <v>0.08</v>
      </c>
      <c r="H21518">
        <f t="shared" si="341"/>
        <v>0.75</v>
      </c>
      <c r="I21518" s="105">
        <f>AVERAGE(H$10:H21518)</f>
        <v>1.0314156864568245</v>
      </c>
    </row>
    <row r="21519" spans="6:9">
      <c r="F21519" s="4">
        <v>44157</v>
      </c>
      <c r="G21519">
        <v>0.08</v>
      </c>
      <c r="H21519">
        <f t="shared" si="341"/>
        <v>0.75</v>
      </c>
      <c r="I21519" s="105">
        <f>AVERAGE(H$10:H21519)</f>
        <v>1.0314026034402528</v>
      </c>
    </row>
    <row r="21520" spans="6:9">
      <c r="F21520" s="4">
        <v>44158</v>
      </c>
      <c r="G21520">
        <v>0.08</v>
      </c>
      <c r="H21520">
        <f t="shared" si="341"/>
        <v>0.78</v>
      </c>
      <c r="I21520" s="105">
        <f>AVERAGE(H$10:H21520)</f>
        <v>1.0313909162753865</v>
      </c>
    </row>
    <row r="21521" spans="6:9">
      <c r="F21521" s="4">
        <v>44159</v>
      </c>
      <c r="G21521">
        <v>0.08</v>
      </c>
      <c r="H21521">
        <f t="shared" si="341"/>
        <v>0.8</v>
      </c>
      <c r="I21521" s="105">
        <f>AVERAGE(H$10:H21521)</f>
        <v>1.0313801599107399</v>
      </c>
    </row>
    <row r="21522" spans="6:9">
      <c r="F21522" s="4">
        <v>44160</v>
      </c>
      <c r="G21522">
        <v>0.08</v>
      </c>
      <c r="H21522">
        <f t="shared" si="341"/>
        <v>0.8</v>
      </c>
      <c r="I21522" s="105">
        <f>AVERAGE(H$10:H21522)</f>
        <v>1.0313694045460808</v>
      </c>
    </row>
    <row r="21523" spans="6:9">
      <c r="F21523" s="4">
        <v>44161</v>
      </c>
      <c r="G21523">
        <v>0.08</v>
      </c>
      <c r="H21523">
        <f t="shared" si="341"/>
        <v>0.8</v>
      </c>
      <c r="I21523" s="105">
        <f>AVERAGE(H$10:H21523)</f>
        <v>1.0313586501812695</v>
      </c>
    </row>
    <row r="21524" spans="6:9">
      <c r="F21524" s="4">
        <v>44162</v>
      </c>
      <c r="G21524">
        <v>0.08</v>
      </c>
      <c r="H21524">
        <f t="shared" si="341"/>
        <v>0.76</v>
      </c>
      <c r="I21524" s="105">
        <f>AVERAGE(H$10:H21524)</f>
        <v>1.0313460376481447</v>
      </c>
    </row>
    <row r="21525" spans="6:9">
      <c r="F21525" s="4">
        <v>44163</v>
      </c>
      <c r="G21525">
        <v>0.08</v>
      </c>
      <c r="H21525">
        <f t="shared" si="341"/>
        <v>0.76</v>
      </c>
      <c r="I21525" s="105">
        <f>AVERAGE(H$10:H21525)</f>
        <v>1.0313334262874061</v>
      </c>
    </row>
    <row r="21526" spans="6:9">
      <c r="F21526" s="4">
        <v>44164</v>
      </c>
      <c r="G21526">
        <v>0.08</v>
      </c>
      <c r="H21526">
        <f t="shared" si="341"/>
        <v>0.76</v>
      </c>
      <c r="I21526" s="105">
        <f>AVERAGE(H$10:H21526)</f>
        <v>1.0313208160988907</v>
      </c>
    </row>
    <row r="21527" spans="6:9">
      <c r="F21527" s="4">
        <v>44165</v>
      </c>
      <c r="G21527">
        <v>0.09</v>
      </c>
      <c r="H21527">
        <f t="shared" si="341"/>
        <v>0.75</v>
      </c>
      <c r="I21527" s="105">
        <f>AVERAGE(H$10:H21527)</f>
        <v>1.0313077423552295</v>
      </c>
    </row>
    <row r="21528" spans="6:9">
      <c r="F21528" s="4">
        <v>44166</v>
      </c>
      <c r="G21528">
        <v>0.09</v>
      </c>
      <c r="H21528">
        <f t="shared" si="341"/>
        <v>0.83000000000000007</v>
      </c>
      <c r="I21528" s="105">
        <f>AVERAGE(H$10:H21528)</f>
        <v>1.0312983874715289</v>
      </c>
    </row>
    <row r="21529" spans="6:9">
      <c r="F21529" s="4">
        <v>44167</v>
      </c>
      <c r="G21529">
        <v>0.09</v>
      </c>
      <c r="H21529">
        <f t="shared" si="341"/>
        <v>0.86</v>
      </c>
      <c r="I21529" s="105">
        <f>AVERAGE(H$10:H21529)</f>
        <v>1.0312904275092858</v>
      </c>
    </row>
    <row r="21530" spans="6:9">
      <c r="F21530" s="4">
        <v>44168</v>
      </c>
      <c r="G21530">
        <v>0.09</v>
      </c>
      <c r="H21530">
        <f t="shared" si="341"/>
        <v>0.83000000000000007</v>
      </c>
      <c r="I21530" s="105">
        <f>AVERAGE(H$10:H21530)</f>
        <v>1.0312810742995135</v>
      </c>
    </row>
    <row r="21531" spans="6:9">
      <c r="F21531" s="4">
        <v>44169</v>
      </c>
      <c r="G21531">
        <v>0.09</v>
      </c>
      <c r="H21531">
        <f t="shared" si="341"/>
        <v>0.88</v>
      </c>
      <c r="I21531" s="105">
        <f>AVERAGE(H$10:H21531)</f>
        <v>1.0312740451630813</v>
      </c>
    </row>
    <row r="21532" spans="6:9">
      <c r="F21532" s="4">
        <v>44170</v>
      </c>
      <c r="G21532">
        <v>0.09</v>
      </c>
      <c r="H21532">
        <f t="shared" si="341"/>
        <v>0.88</v>
      </c>
      <c r="I21532" s="105">
        <f>AVERAGE(H$10:H21532)</f>
        <v>1.0312670166798232</v>
      </c>
    </row>
    <row r="21533" spans="6:9">
      <c r="F21533" s="4">
        <v>44171</v>
      </c>
      <c r="G21533">
        <v>0.09</v>
      </c>
      <c r="H21533">
        <f t="shared" si="341"/>
        <v>0.88</v>
      </c>
      <c r="I21533" s="105">
        <f>AVERAGE(H$10:H21533)</f>
        <v>1.0312599888496485</v>
      </c>
    </row>
    <row r="21534" spans="6:9">
      <c r="F21534" s="4">
        <v>44172</v>
      </c>
      <c r="G21534">
        <v>0.09</v>
      </c>
      <c r="H21534">
        <f t="shared" si="341"/>
        <v>0.85</v>
      </c>
      <c r="I21534" s="105">
        <f>AVERAGE(H$10:H21534)</f>
        <v>1.0312515679442431</v>
      </c>
    </row>
    <row r="21535" spans="6:9">
      <c r="F21535" s="4">
        <v>44173</v>
      </c>
      <c r="G21535">
        <v>0.09</v>
      </c>
      <c r="H21535">
        <f t="shared" si="341"/>
        <v>0.83000000000000007</v>
      </c>
      <c r="I21535" s="105">
        <f>AVERAGE(H$10:H21535)</f>
        <v>1.0312422187122474</v>
      </c>
    </row>
    <row r="21536" spans="6:9">
      <c r="F21536" s="4">
        <v>44174</v>
      </c>
      <c r="G21536">
        <v>0.09</v>
      </c>
      <c r="H21536">
        <f t="shared" si="341"/>
        <v>0.86</v>
      </c>
      <c r="I21536" s="105">
        <f>AVERAGE(H$10:H21536)</f>
        <v>1.0312342639475931</v>
      </c>
    </row>
    <row r="21537" spans="6:9">
      <c r="F21537" s="4">
        <v>44175</v>
      </c>
      <c r="G21537">
        <v>0.09</v>
      </c>
      <c r="H21537">
        <f t="shared" ref="H21537:H21600" si="342">IFERROR(((VLOOKUP(F21537,$A$9:$B$14923,2,FALSE))-G21537),H21536)</f>
        <v>0.83000000000000007</v>
      </c>
      <c r="I21537" s="105">
        <f>AVERAGE(H$10:H21537)</f>
        <v>1.0312249163879523</v>
      </c>
    </row>
    <row r="21538" spans="6:9">
      <c r="F21538" s="4">
        <v>44176</v>
      </c>
      <c r="G21538">
        <v>0.09</v>
      </c>
      <c r="H21538">
        <f t="shared" si="342"/>
        <v>0.81</v>
      </c>
      <c r="I21538" s="105">
        <f>AVERAGE(H$10:H21538)</f>
        <v>1.0312146407171647</v>
      </c>
    </row>
    <row r="21539" spans="6:9">
      <c r="F21539" s="4">
        <v>44177</v>
      </c>
      <c r="G21539">
        <v>0.09</v>
      </c>
      <c r="H21539">
        <f t="shared" si="342"/>
        <v>0.81</v>
      </c>
      <c r="I21539" s="105">
        <f>AVERAGE(H$10:H21539)</f>
        <v>1.0312043660009216</v>
      </c>
    </row>
    <row r="21540" spans="6:9">
      <c r="F21540" s="4">
        <v>44178</v>
      </c>
      <c r="G21540">
        <v>0.09</v>
      </c>
      <c r="H21540">
        <f t="shared" si="342"/>
        <v>0.81</v>
      </c>
      <c r="I21540" s="105">
        <f>AVERAGE(H$10:H21540)</f>
        <v>1.0311940922390899</v>
      </c>
    </row>
    <row r="21541" spans="6:9">
      <c r="F21541" s="4">
        <v>44179</v>
      </c>
      <c r="G21541">
        <v>0.09</v>
      </c>
      <c r="H21541">
        <f t="shared" si="342"/>
        <v>0.81</v>
      </c>
      <c r="I21541" s="105">
        <f>AVERAGE(H$10:H21541)</f>
        <v>1.0311838194315366</v>
      </c>
    </row>
    <row r="21542" spans="6:9">
      <c r="F21542" s="4">
        <v>44180</v>
      </c>
      <c r="G21542">
        <v>0.09</v>
      </c>
      <c r="H21542">
        <f t="shared" si="342"/>
        <v>0.83000000000000007</v>
      </c>
      <c r="I21542" s="105">
        <f>AVERAGE(H$10:H21542)</f>
        <v>1.0311744763850763</v>
      </c>
    </row>
    <row r="21543" spans="6:9">
      <c r="F21543" s="4">
        <v>44181</v>
      </c>
      <c r="G21543">
        <v>0.09</v>
      </c>
      <c r="H21543">
        <f t="shared" si="342"/>
        <v>0.83000000000000007</v>
      </c>
      <c r="I21543" s="105">
        <f>AVERAGE(H$10:H21543)</f>
        <v>1.0311651342063644</v>
      </c>
    </row>
    <row r="21544" spans="6:9">
      <c r="F21544" s="4">
        <v>44182</v>
      </c>
      <c r="G21544">
        <v>0.09</v>
      </c>
      <c r="H21544">
        <f t="shared" si="342"/>
        <v>0.85</v>
      </c>
      <c r="I21544" s="105">
        <f>AVERAGE(H$10:H21544)</f>
        <v>1.0311567216159669</v>
      </c>
    </row>
    <row r="21545" spans="6:9">
      <c r="F21545" s="4">
        <v>44183</v>
      </c>
      <c r="G21545">
        <v>0.09</v>
      </c>
      <c r="H21545">
        <f t="shared" si="342"/>
        <v>0.86</v>
      </c>
      <c r="I21545" s="105">
        <f>AVERAGE(H$10:H21545)</f>
        <v>1.0311487741456096</v>
      </c>
    </row>
    <row r="21546" spans="6:9">
      <c r="F21546" s="4">
        <v>44184</v>
      </c>
      <c r="G21546">
        <v>0.09</v>
      </c>
      <c r="H21546">
        <f t="shared" si="342"/>
        <v>0.86</v>
      </c>
      <c r="I21546" s="105">
        <f>AVERAGE(H$10:H21546)</f>
        <v>1.0311408274132816</v>
      </c>
    </row>
    <row r="21547" spans="6:9">
      <c r="F21547" s="4">
        <v>44185</v>
      </c>
      <c r="G21547">
        <v>0.09</v>
      </c>
      <c r="H21547">
        <f t="shared" si="342"/>
        <v>0.86</v>
      </c>
      <c r="I21547" s="105">
        <f>AVERAGE(H$10:H21547)</f>
        <v>1.0311328814188805</v>
      </c>
    </row>
    <row r="21548" spans="6:9">
      <c r="F21548" s="4">
        <v>44186</v>
      </c>
      <c r="G21548">
        <v>0.09</v>
      </c>
      <c r="H21548">
        <f t="shared" si="342"/>
        <v>0.86</v>
      </c>
      <c r="I21548" s="105">
        <f>AVERAGE(H$10:H21548)</f>
        <v>1.0311249361623032</v>
      </c>
    </row>
    <row r="21549" spans="6:9">
      <c r="F21549" s="4">
        <v>44187</v>
      </c>
      <c r="G21549">
        <v>0.09</v>
      </c>
      <c r="H21549">
        <f t="shared" si="342"/>
        <v>0.84000000000000008</v>
      </c>
      <c r="I21549" s="105">
        <f>AVERAGE(H$10:H21549)</f>
        <v>1.0311160631383403</v>
      </c>
    </row>
    <row r="21550" spans="6:9">
      <c r="F21550" s="4">
        <v>44188</v>
      </c>
      <c r="G21550">
        <v>0.09</v>
      </c>
      <c r="H21550">
        <f t="shared" si="342"/>
        <v>0.87</v>
      </c>
      <c r="I21550" s="105">
        <f>AVERAGE(H$10:H21550)</f>
        <v>1.0311085836312077</v>
      </c>
    </row>
    <row r="21551" spans="6:9">
      <c r="F21551" s="4">
        <v>44189</v>
      </c>
      <c r="G21551">
        <v>0.09</v>
      </c>
      <c r="H21551">
        <f t="shared" si="342"/>
        <v>0.85</v>
      </c>
      <c r="I21551" s="105">
        <f>AVERAGE(H$10:H21551)</f>
        <v>1.0311001763995844</v>
      </c>
    </row>
    <row r="21552" spans="6:9">
      <c r="F21552" s="4">
        <v>44190</v>
      </c>
      <c r="G21552">
        <v>0.09</v>
      </c>
      <c r="H21552">
        <f t="shared" si="342"/>
        <v>0.85</v>
      </c>
      <c r="I21552" s="105">
        <f>AVERAGE(H$10:H21552)</f>
        <v>1.0310917699484679</v>
      </c>
    </row>
    <row r="21553" spans="6:12">
      <c r="F21553" s="4">
        <v>44191</v>
      </c>
      <c r="G21553">
        <v>0.09</v>
      </c>
      <c r="H21553">
        <f t="shared" si="342"/>
        <v>0.85</v>
      </c>
      <c r="I21553" s="105">
        <f>AVERAGE(H$10:H21553)</f>
        <v>1.0310833642777499</v>
      </c>
    </row>
    <row r="21554" spans="6:12">
      <c r="F21554" s="4">
        <v>44192</v>
      </c>
      <c r="G21554">
        <v>0.09</v>
      </c>
      <c r="H21554">
        <f t="shared" si="342"/>
        <v>0.85</v>
      </c>
      <c r="I21554" s="105">
        <f>AVERAGE(H$10:H21554)</f>
        <v>1.0310749593873214</v>
      </c>
    </row>
    <row r="21555" spans="6:12">
      <c r="F21555" s="4">
        <v>44193</v>
      </c>
      <c r="G21555">
        <v>0.09</v>
      </c>
      <c r="H21555">
        <f t="shared" si="342"/>
        <v>0.85</v>
      </c>
      <c r="I21555" s="105">
        <f>AVERAGE(H$10:H21555)</f>
        <v>1.0310665552770741</v>
      </c>
    </row>
    <row r="21556" spans="6:12">
      <c r="F21556" s="4">
        <v>44194</v>
      </c>
      <c r="G21556">
        <v>0.09</v>
      </c>
      <c r="H21556">
        <f t="shared" si="342"/>
        <v>0.85</v>
      </c>
      <c r="I21556" s="105">
        <f>AVERAGE(H$10:H21556)</f>
        <v>1.0310581519468993</v>
      </c>
    </row>
    <row r="21557" spans="6:12">
      <c r="F21557" s="4">
        <v>44195</v>
      </c>
      <c r="G21557">
        <v>0.09</v>
      </c>
      <c r="H21557">
        <f t="shared" si="342"/>
        <v>0.84000000000000008</v>
      </c>
      <c r="I21557" s="105">
        <f>AVERAGE(H$10:H21557)</f>
        <v>1.0310492853164952</v>
      </c>
    </row>
    <row r="21558" spans="6:12">
      <c r="F21558" s="4">
        <v>44196</v>
      </c>
      <c r="G21558">
        <v>0.09</v>
      </c>
      <c r="H21558">
        <f t="shared" si="342"/>
        <v>0.84000000000000008</v>
      </c>
      <c r="I21558" s="105">
        <f>AVERAGE(H$10:H21558)</f>
        <v>1.0310404195090186</v>
      </c>
      <c r="K21558" s="12" t="s">
        <v>352</v>
      </c>
      <c r="L21558" s="23">
        <f>(AVERAGE(G21466:G21558))/100</f>
        <v>8.8817204301075208E-4</v>
      </c>
    </row>
    <row r="21559" spans="6:12">
      <c r="F21559" s="4">
        <v>44197</v>
      </c>
      <c r="G21559">
        <v>0.09</v>
      </c>
      <c r="H21559">
        <f t="shared" si="342"/>
        <v>0.84000000000000008</v>
      </c>
      <c r="I21559" s="105">
        <f>AVERAGE(H$10:H21559)</f>
        <v>1.0310315545243545</v>
      </c>
    </row>
    <row r="21560" spans="6:12">
      <c r="F21560" s="4">
        <v>44198</v>
      </c>
      <c r="G21560">
        <v>0.09</v>
      </c>
      <c r="H21560">
        <f t="shared" si="342"/>
        <v>0.84000000000000008</v>
      </c>
      <c r="I21560" s="105">
        <f>AVERAGE(H$10:H21560)</f>
        <v>1.0310226903623887</v>
      </c>
    </row>
    <row r="21561" spans="6:12">
      <c r="F21561" s="4">
        <v>44199</v>
      </c>
      <c r="G21561">
        <v>0.09</v>
      </c>
      <c r="H21561">
        <f t="shared" si="342"/>
        <v>0.84000000000000008</v>
      </c>
      <c r="I21561" s="105">
        <f>AVERAGE(H$10:H21561)</f>
        <v>1.0310138270230067</v>
      </c>
    </row>
    <row r="21562" spans="6:12">
      <c r="F21562" s="4">
        <v>44200</v>
      </c>
      <c r="G21562">
        <v>0.09</v>
      </c>
      <c r="H21562">
        <f t="shared" si="342"/>
        <v>0.84000000000000008</v>
      </c>
      <c r="I21562" s="105">
        <f>AVERAGE(H$10:H21562)</f>
        <v>1.0310049645060939</v>
      </c>
    </row>
    <row r="21563" spans="6:12">
      <c r="F21563" s="4">
        <v>44201</v>
      </c>
      <c r="G21563">
        <v>0.09</v>
      </c>
      <c r="H21563">
        <f t="shared" si="342"/>
        <v>0.87</v>
      </c>
      <c r="I21563" s="105">
        <f>AVERAGE(H$10:H21563)</f>
        <v>1.0309974946645559</v>
      </c>
    </row>
    <row r="21564" spans="6:12">
      <c r="F21564" s="4">
        <v>44202</v>
      </c>
      <c r="G21564">
        <v>0.09</v>
      </c>
      <c r="H21564">
        <f t="shared" si="342"/>
        <v>0.95000000000000007</v>
      </c>
      <c r="I21564" s="105">
        <f>AVERAGE(H$10:H21564)</f>
        <v>1.0309937369519759</v>
      </c>
    </row>
    <row r="21565" spans="6:12">
      <c r="F21565" s="4">
        <v>44203</v>
      </c>
      <c r="G21565">
        <v>0.09</v>
      </c>
      <c r="H21565">
        <f t="shared" si="342"/>
        <v>0.9900000000000001</v>
      </c>
      <c r="I21565" s="105">
        <f>AVERAGE(H$10:H21565)</f>
        <v>1.030991835219885</v>
      </c>
    </row>
    <row r="21566" spans="6:12">
      <c r="F21566" s="4">
        <v>44204</v>
      </c>
      <c r="G21566">
        <v>0.09</v>
      </c>
      <c r="H21566">
        <f t="shared" si="342"/>
        <v>1.0399999999999998</v>
      </c>
      <c r="I21566" s="105">
        <f>AVERAGE(H$10:H21566)</f>
        <v>1.0309922530964346</v>
      </c>
    </row>
    <row r="21567" spans="6:12">
      <c r="F21567" s="4">
        <v>44205</v>
      </c>
      <c r="G21567">
        <v>0.09</v>
      </c>
      <c r="H21567">
        <f t="shared" si="342"/>
        <v>1.0399999999999998</v>
      </c>
      <c r="I21567" s="105">
        <f>AVERAGE(H$10:H21567)</f>
        <v>1.0309926709342168</v>
      </c>
    </row>
    <row r="21568" spans="6:12">
      <c r="F21568" s="4">
        <v>44206</v>
      </c>
      <c r="G21568">
        <v>0.09</v>
      </c>
      <c r="H21568">
        <f t="shared" si="342"/>
        <v>1.0399999999999998</v>
      </c>
      <c r="I21568" s="105">
        <f>AVERAGE(H$10:H21568)</f>
        <v>1.0309930887332364</v>
      </c>
    </row>
    <row r="21569" spans="6:9">
      <c r="F21569" s="4">
        <v>44207</v>
      </c>
      <c r="G21569">
        <v>0.09</v>
      </c>
      <c r="H21569">
        <f t="shared" si="342"/>
        <v>1.0599999999999998</v>
      </c>
      <c r="I21569" s="105">
        <f>AVERAGE(H$10:H21569)</f>
        <v>1.0309944341372841</v>
      </c>
    </row>
    <row r="21570" spans="6:9">
      <c r="F21570" s="4">
        <v>44208</v>
      </c>
      <c r="G21570">
        <v>0.09</v>
      </c>
      <c r="H21570">
        <f t="shared" si="342"/>
        <v>1.0599999999999998</v>
      </c>
      <c r="I21570" s="105">
        <f>AVERAGE(H$10:H21570)</f>
        <v>1.0309957794165321</v>
      </c>
    </row>
    <row r="21571" spans="6:9">
      <c r="F21571" s="4">
        <v>44209</v>
      </c>
      <c r="G21571">
        <v>0.09</v>
      </c>
      <c r="H21571">
        <f t="shared" si="342"/>
        <v>1.01</v>
      </c>
      <c r="I21571" s="105">
        <f>AVERAGE(H$10:H21571)</f>
        <v>1.0309948056766463</v>
      </c>
    </row>
    <row r="21572" spans="6:9">
      <c r="F21572" s="4">
        <v>44210</v>
      </c>
      <c r="G21572">
        <v>0.09</v>
      </c>
      <c r="H21572">
        <f t="shared" si="342"/>
        <v>1.0599999999999998</v>
      </c>
      <c r="I21572" s="105">
        <f>AVERAGE(H$10:H21572)</f>
        <v>1.030996150813887</v>
      </c>
    </row>
    <row r="21573" spans="6:9">
      <c r="F21573" s="4">
        <v>44211</v>
      </c>
      <c r="G21573">
        <v>0.09</v>
      </c>
      <c r="H21573">
        <f t="shared" si="342"/>
        <v>1.02</v>
      </c>
      <c r="I21573" s="105">
        <f>AVERAGE(H$10:H21573)</f>
        <v>1.0309956408829459</v>
      </c>
    </row>
    <row r="21574" spans="6:9">
      <c r="F21574" s="4">
        <v>44212</v>
      </c>
      <c r="G21574">
        <v>0.09</v>
      </c>
      <c r="H21574">
        <f t="shared" si="342"/>
        <v>1.02</v>
      </c>
      <c r="I21574" s="105">
        <f>AVERAGE(H$10:H21574)</f>
        <v>1.0309951309992973</v>
      </c>
    </row>
    <row r="21575" spans="6:9">
      <c r="F21575" s="4">
        <v>44213</v>
      </c>
      <c r="G21575">
        <v>0.09</v>
      </c>
      <c r="H21575">
        <f t="shared" si="342"/>
        <v>1.02</v>
      </c>
      <c r="I21575" s="105">
        <f>AVERAGE(H$10:H21575)</f>
        <v>1.0309946211629346</v>
      </c>
    </row>
    <row r="21576" spans="6:9">
      <c r="F21576" s="4">
        <v>44214</v>
      </c>
      <c r="G21576">
        <v>0.09</v>
      </c>
      <c r="H21576">
        <f t="shared" si="342"/>
        <v>1.02</v>
      </c>
      <c r="I21576" s="105">
        <f>AVERAGE(H$10:H21576)</f>
        <v>1.0309941113738512</v>
      </c>
    </row>
    <row r="21577" spans="6:9">
      <c r="F21577" s="4">
        <v>44215</v>
      </c>
      <c r="G21577">
        <v>0.09</v>
      </c>
      <c r="H21577">
        <f t="shared" si="342"/>
        <v>1.01</v>
      </c>
      <c r="I21577" s="105">
        <f>AVERAGE(H$10:H21577)</f>
        <v>1.0309931379821886</v>
      </c>
    </row>
    <row r="21578" spans="6:9">
      <c r="F21578" s="4">
        <v>44216</v>
      </c>
      <c r="G21578">
        <v>0.09</v>
      </c>
      <c r="H21578">
        <f t="shared" si="342"/>
        <v>1.01</v>
      </c>
      <c r="I21578" s="105">
        <f>AVERAGE(H$10:H21578)</f>
        <v>1.0309921646807847</v>
      </c>
    </row>
    <row r="21579" spans="6:9">
      <c r="F21579" s="4">
        <v>44217</v>
      </c>
      <c r="G21579">
        <v>0.08</v>
      </c>
      <c r="H21579">
        <f t="shared" si="342"/>
        <v>1.04</v>
      </c>
      <c r="I21579" s="105">
        <f>AVERAGE(H$10:H21579)</f>
        <v>1.0309925822902108</v>
      </c>
    </row>
    <row r="21580" spans="6:9">
      <c r="F21580" s="4">
        <v>44218</v>
      </c>
      <c r="G21580">
        <v>0.08</v>
      </c>
      <c r="H21580">
        <f t="shared" si="342"/>
        <v>1.02</v>
      </c>
      <c r="I21580" s="105">
        <f>AVERAGE(H$10:H21580)</f>
        <v>1.0309920726901787</v>
      </c>
    </row>
    <row r="21581" spans="6:9">
      <c r="F21581" s="4">
        <v>44219</v>
      </c>
      <c r="G21581">
        <v>0.08</v>
      </c>
      <c r="H21581">
        <f t="shared" si="342"/>
        <v>1.02</v>
      </c>
      <c r="I21581" s="105">
        <f>AVERAGE(H$10:H21581)</f>
        <v>1.0309915631373932</v>
      </c>
    </row>
    <row r="21582" spans="6:9">
      <c r="F21582" s="4">
        <v>44220</v>
      </c>
      <c r="G21582">
        <v>0.08</v>
      </c>
      <c r="H21582">
        <f t="shared" si="342"/>
        <v>1.02</v>
      </c>
      <c r="I21582" s="105">
        <f>AVERAGE(H$10:H21582)</f>
        <v>1.0309910536318476</v>
      </c>
    </row>
    <row r="21583" spans="6:9">
      <c r="F21583" s="4">
        <v>44221</v>
      </c>
      <c r="G21583">
        <v>0.08</v>
      </c>
      <c r="H21583">
        <f t="shared" si="342"/>
        <v>0.97000000000000008</v>
      </c>
      <c r="I21583" s="105">
        <f>AVERAGE(H$10:H21583)</f>
        <v>1.0309882265690111</v>
      </c>
    </row>
    <row r="21584" spans="6:9">
      <c r="F21584" s="4">
        <v>44222</v>
      </c>
      <c r="G21584">
        <v>0.08</v>
      </c>
      <c r="H21584">
        <f t="shared" si="342"/>
        <v>0.97000000000000008</v>
      </c>
      <c r="I21584" s="105">
        <f>AVERAGE(H$10:H21584)</f>
        <v>1.0309853997682432</v>
      </c>
    </row>
    <row r="21585" spans="6:9">
      <c r="F21585" s="4">
        <v>44223</v>
      </c>
      <c r="G21585">
        <v>0.08</v>
      </c>
      <c r="H21585">
        <f t="shared" si="342"/>
        <v>0.96000000000000008</v>
      </c>
      <c r="I21585" s="105">
        <f>AVERAGE(H$10:H21585)</f>
        <v>1.0309821097515688</v>
      </c>
    </row>
    <row r="21586" spans="6:9">
      <c r="F21586" s="4">
        <v>44224</v>
      </c>
      <c r="G21586">
        <v>7.0000000000000007E-2</v>
      </c>
      <c r="H21586">
        <f t="shared" si="342"/>
        <v>1</v>
      </c>
      <c r="I21586" s="105">
        <f>AVERAGE(H$10:H21586)</f>
        <v>1.0309806738656833</v>
      </c>
    </row>
    <row r="21587" spans="6:9">
      <c r="F21587" s="4">
        <v>44225</v>
      </c>
      <c r="G21587">
        <v>7.0000000000000007E-2</v>
      </c>
      <c r="H21587">
        <f t="shared" si="342"/>
        <v>1.04</v>
      </c>
      <c r="I21587" s="105">
        <f>AVERAGE(H$10:H21587)</f>
        <v>1.030981091852806</v>
      </c>
    </row>
    <row r="21588" spans="6:9">
      <c r="F21588" s="4">
        <v>44226</v>
      </c>
      <c r="G21588">
        <v>7.0000000000000007E-2</v>
      </c>
      <c r="H21588">
        <f t="shared" si="342"/>
        <v>1.04</v>
      </c>
      <c r="I21588" s="105">
        <f>AVERAGE(H$10:H21588)</f>
        <v>1.0309815098011887</v>
      </c>
    </row>
    <row r="21589" spans="6:9">
      <c r="F21589" s="4">
        <v>44227</v>
      </c>
      <c r="G21589">
        <v>7.0000000000000007E-2</v>
      </c>
      <c r="H21589">
        <f t="shared" si="342"/>
        <v>1.04</v>
      </c>
      <c r="I21589" s="105">
        <f>AVERAGE(H$10:H21589)</f>
        <v>1.0309819277108365</v>
      </c>
    </row>
    <row r="21590" spans="6:9">
      <c r="F21590" s="4">
        <v>44228</v>
      </c>
      <c r="G21590">
        <v>0.08</v>
      </c>
      <c r="H21590">
        <f t="shared" si="342"/>
        <v>1.01</v>
      </c>
      <c r="I21590" s="105">
        <f>AVERAGE(H$10:H21590)</f>
        <v>1.0309809554700824</v>
      </c>
    </row>
    <row r="21591" spans="6:9">
      <c r="F21591" s="4">
        <v>44229</v>
      </c>
      <c r="G21591">
        <v>0.08</v>
      </c>
      <c r="H21591">
        <f t="shared" si="342"/>
        <v>1.04</v>
      </c>
      <c r="I21591" s="105">
        <f>AVERAGE(H$10:H21591)</f>
        <v>1.0309813733666875</v>
      </c>
    </row>
    <row r="21592" spans="6:9">
      <c r="F21592" s="4">
        <v>44230</v>
      </c>
      <c r="G21592">
        <v>0.08</v>
      </c>
      <c r="H21592">
        <f t="shared" si="342"/>
        <v>1.0699999999999998</v>
      </c>
      <c r="I21592" s="105">
        <f>AVERAGE(H$10:H21592)</f>
        <v>1.0309831812074248</v>
      </c>
    </row>
    <row r="21593" spans="6:9">
      <c r="F21593" s="4">
        <v>44231</v>
      </c>
      <c r="G21593">
        <v>0.08</v>
      </c>
      <c r="H21593">
        <f t="shared" si="342"/>
        <v>1.0699999999999998</v>
      </c>
      <c r="I21593" s="105">
        <f>AVERAGE(H$10:H21593)</f>
        <v>1.0309849888806453</v>
      </c>
    </row>
    <row r="21594" spans="6:9">
      <c r="F21594" s="4">
        <v>44232</v>
      </c>
      <c r="G21594">
        <v>0.08</v>
      </c>
      <c r="H21594">
        <f t="shared" si="342"/>
        <v>1.1099999999999999</v>
      </c>
      <c r="I21594" s="105">
        <f>AVERAGE(H$10:H21594)</f>
        <v>1.0309886495251264</v>
      </c>
    </row>
    <row r="21595" spans="6:9">
      <c r="F21595" s="4">
        <v>44233</v>
      </c>
      <c r="G21595">
        <v>0.08</v>
      </c>
      <c r="H21595">
        <f t="shared" si="342"/>
        <v>1.1099999999999999</v>
      </c>
      <c r="I21595" s="105">
        <f>AVERAGE(H$10:H21595)</f>
        <v>1.0309923098304388</v>
      </c>
    </row>
    <row r="21596" spans="6:9">
      <c r="F21596" s="4">
        <v>44234</v>
      </c>
      <c r="G21596">
        <v>0.08</v>
      </c>
      <c r="H21596">
        <f t="shared" si="342"/>
        <v>1.1099999999999999</v>
      </c>
      <c r="I21596" s="105">
        <f>AVERAGE(H$10:H21596)</f>
        <v>1.03099596979663</v>
      </c>
    </row>
    <row r="21597" spans="6:9">
      <c r="F21597" s="4">
        <v>44235</v>
      </c>
      <c r="G21597">
        <v>7.0000000000000007E-2</v>
      </c>
      <c r="H21597">
        <f t="shared" si="342"/>
        <v>1.1199999999999999</v>
      </c>
      <c r="I21597" s="105">
        <f>AVERAGE(H$10:H21597)</f>
        <v>1.0310000926440546</v>
      </c>
    </row>
    <row r="21598" spans="6:9">
      <c r="F21598" s="4">
        <v>44236</v>
      </c>
      <c r="G21598">
        <v>0.08</v>
      </c>
      <c r="H21598">
        <f t="shared" si="342"/>
        <v>1.0999999999999999</v>
      </c>
      <c r="I21598" s="105">
        <f>AVERAGE(H$10:H21598)</f>
        <v>1.031003288711837</v>
      </c>
    </row>
    <row r="21599" spans="6:9">
      <c r="F21599" s="4">
        <v>44237</v>
      </c>
      <c r="G21599">
        <v>0.08</v>
      </c>
      <c r="H21599">
        <f t="shared" si="342"/>
        <v>1.0699999999999998</v>
      </c>
      <c r="I21599" s="105">
        <f>AVERAGE(H$10:H21599)</f>
        <v>1.0310050949513594</v>
      </c>
    </row>
    <row r="21600" spans="6:9">
      <c r="F21600" s="4">
        <v>44238</v>
      </c>
      <c r="G21600">
        <v>0.08</v>
      </c>
      <c r="H21600">
        <f t="shared" si="342"/>
        <v>1.0799999999999998</v>
      </c>
      <c r="I21600" s="105">
        <f>AVERAGE(H$10:H21600)</f>
        <v>1.0310073641795123</v>
      </c>
    </row>
    <row r="21601" spans="6:9">
      <c r="F21601" s="4">
        <v>44239</v>
      </c>
      <c r="G21601">
        <v>0.08</v>
      </c>
      <c r="H21601">
        <f t="shared" ref="H21601:H21664" si="343">IFERROR(((VLOOKUP(F21601,$A$9:$B$14923,2,FALSE))-G21601),H21600)</f>
        <v>1.1199999999999999</v>
      </c>
      <c r="I21601" s="105">
        <f>AVERAGE(H$10:H21601)</f>
        <v>1.0310114857354507</v>
      </c>
    </row>
    <row r="21602" spans="6:9">
      <c r="F21602" s="4">
        <v>44240</v>
      </c>
      <c r="G21602">
        <v>0.08</v>
      </c>
      <c r="H21602">
        <f t="shared" si="343"/>
        <v>1.1199999999999999</v>
      </c>
      <c r="I21602" s="105">
        <f>AVERAGE(H$10:H21602)</f>
        <v>1.0310156069096397</v>
      </c>
    </row>
    <row r="21603" spans="6:9">
      <c r="F21603" s="4">
        <v>44241</v>
      </c>
      <c r="G21603">
        <v>0.08</v>
      </c>
      <c r="H21603">
        <f t="shared" si="343"/>
        <v>1.1199999999999999</v>
      </c>
      <c r="I21603" s="105">
        <f>AVERAGE(H$10:H21603)</f>
        <v>1.0310197277021325</v>
      </c>
    </row>
    <row r="21604" spans="6:9">
      <c r="F21604" s="4">
        <v>44242</v>
      </c>
      <c r="G21604">
        <v>0.08</v>
      </c>
      <c r="H21604">
        <f t="shared" si="343"/>
        <v>1.1199999999999999</v>
      </c>
      <c r="I21604" s="105">
        <f>AVERAGE(H$10:H21604)</f>
        <v>1.0310238481129821</v>
      </c>
    </row>
    <row r="21605" spans="6:9">
      <c r="F21605" s="4">
        <v>44243</v>
      </c>
      <c r="G21605">
        <v>0.08</v>
      </c>
      <c r="H21605">
        <f t="shared" si="343"/>
        <v>1.22</v>
      </c>
      <c r="I21605" s="105">
        <f>AVERAGE(H$10:H21605)</f>
        <v>1.0310325986293687</v>
      </c>
    </row>
    <row r="21606" spans="6:9">
      <c r="F21606" s="4">
        <v>44244</v>
      </c>
      <c r="G21606">
        <v>0.08</v>
      </c>
      <c r="H21606">
        <f t="shared" si="343"/>
        <v>1.21</v>
      </c>
      <c r="I21606" s="105">
        <f>AVERAGE(H$10:H21606)</f>
        <v>1.0310408853081376</v>
      </c>
    </row>
    <row r="21607" spans="6:9">
      <c r="F21607" s="4">
        <v>44245</v>
      </c>
      <c r="G21607">
        <v>7.0000000000000007E-2</v>
      </c>
      <c r="H21607">
        <f t="shared" si="343"/>
        <v>1.22</v>
      </c>
      <c r="I21607" s="105">
        <f>AVERAGE(H$10:H21607)</f>
        <v>1.0310496342253841</v>
      </c>
    </row>
    <row r="21608" spans="6:9">
      <c r="F21608" s="4">
        <v>44246</v>
      </c>
      <c r="G21608">
        <v>7.0000000000000007E-2</v>
      </c>
      <c r="H21608">
        <f t="shared" si="343"/>
        <v>1.27</v>
      </c>
      <c r="I21608" s="105">
        <f>AVERAGE(H$10:H21608)</f>
        <v>1.0310606972544956</v>
      </c>
    </row>
    <row r="21609" spans="6:9">
      <c r="F21609" s="4">
        <v>44247</v>
      </c>
      <c r="G21609">
        <v>7.0000000000000007E-2</v>
      </c>
      <c r="H21609">
        <f t="shared" si="343"/>
        <v>1.27</v>
      </c>
      <c r="I21609" s="105">
        <f>AVERAGE(H$10:H21609)</f>
        <v>1.0310717592592522</v>
      </c>
    </row>
    <row r="21610" spans="6:9">
      <c r="F21610" s="4">
        <v>44248</v>
      </c>
      <c r="G21610">
        <v>7.0000000000000007E-2</v>
      </c>
      <c r="H21610">
        <f t="shared" si="343"/>
        <v>1.27</v>
      </c>
      <c r="I21610" s="105">
        <f>AVERAGE(H$10:H21610)</f>
        <v>1.0310828202397968</v>
      </c>
    </row>
    <row r="21611" spans="6:9">
      <c r="F21611" s="4">
        <v>44249</v>
      </c>
      <c r="G21611">
        <v>7.0000000000000007E-2</v>
      </c>
      <c r="H21611">
        <f t="shared" si="343"/>
        <v>1.3</v>
      </c>
      <c r="I21611" s="105">
        <f>AVERAGE(H$10:H21611)</f>
        <v>1.0310952689565711</v>
      </c>
    </row>
    <row r="21612" spans="6:9">
      <c r="F21612" s="4">
        <v>44250</v>
      </c>
      <c r="G21612">
        <v>7.0000000000000007E-2</v>
      </c>
      <c r="H21612">
        <f t="shared" si="343"/>
        <v>1.3</v>
      </c>
      <c r="I21612" s="105">
        <f>AVERAGE(H$10:H21612)</f>
        <v>1.0311077165208464</v>
      </c>
    </row>
    <row r="21613" spans="6:9">
      <c r="F21613" s="4">
        <v>44251</v>
      </c>
      <c r="G21613">
        <v>7.0000000000000007E-2</v>
      </c>
      <c r="H21613">
        <f t="shared" si="343"/>
        <v>1.3099999999999998</v>
      </c>
      <c r="I21613" s="105">
        <f>AVERAGE(H$10:H21613)</f>
        <v>1.0311206258100283</v>
      </c>
    </row>
    <row r="21614" spans="6:9">
      <c r="F21614" s="4">
        <v>44252</v>
      </c>
      <c r="G21614">
        <v>7.0000000000000007E-2</v>
      </c>
      <c r="H21614">
        <f t="shared" si="343"/>
        <v>1.47</v>
      </c>
      <c r="I21614" s="105">
        <f>AVERAGE(H$10:H21614)</f>
        <v>1.0311409395973086</v>
      </c>
    </row>
    <row r="21615" spans="6:9">
      <c r="F21615" s="4">
        <v>44253</v>
      </c>
      <c r="G21615">
        <v>7.0000000000000007E-2</v>
      </c>
      <c r="H21615">
        <f t="shared" si="343"/>
        <v>1.3699999999999999</v>
      </c>
      <c r="I21615" s="105">
        <f>AVERAGE(H$10:H21615)</f>
        <v>1.0311566231602263</v>
      </c>
    </row>
    <row r="21616" spans="6:9">
      <c r="F21616" s="4">
        <v>44254</v>
      </c>
      <c r="G21616">
        <v>7.0000000000000007E-2</v>
      </c>
      <c r="H21616">
        <f t="shared" si="343"/>
        <v>1.3699999999999999</v>
      </c>
      <c r="I21616" s="105">
        <f>AVERAGE(H$10:H21616)</f>
        <v>1.0311723052714328</v>
      </c>
    </row>
    <row r="21617" spans="6:9">
      <c r="F21617" s="4">
        <v>44255</v>
      </c>
      <c r="G21617">
        <v>7.0000000000000007E-2</v>
      </c>
      <c r="H21617">
        <f t="shared" si="343"/>
        <v>1.3699999999999999</v>
      </c>
      <c r="I21617" s="105">
        <f>AVERAGE(H$10:H21617)</f>
        <v>1.0311879859311295</v>
      </c>
    </row>
    <row r="21618" spans="6:9">
      <c r="F21618" s="4">
        <v>44256</v>
      </c>
      <c r="G21618">
        <v>7.0000000000000007E-2</v>
      </c>
      <c r="H21618">
        <f t="shared" si="343"/>
        <v>1.38</v>
      </c>
      <c r="I21618" s="105">
        <f>AVERAGE(H$10:H21618)</f>
        <v>1.0312041279096602</v>
      </c>
    </row>
    <row r="21619" spans="6:9">
      <c r="F21619" s="4">
        <v>44257</v>
      </c>
      <c r="G21619">
        <v>7.0000000000000007E-2</v>
      </c>
      <c r="H21619">
        <f t="shared" si="343"/>
        <v>1.3499999999999999</v>
      </c>
      <c r="I21619" s="105">
        <f>AVERAGE(H$10:H21619)</f>
        <v>1.0312188801480724</v>
      </c>
    </row>
    <row r="21620" spans="6:9">
      <c r="F21620" s="4">
        <v>44258</v>
      </c>
      <c r="G21620">
        <v>7.0000000000000007E-2</v>
      </c>
      <c r="H21620">
        <f t="shared" si="343"/>
        <v>1.4</v>
      </c>
      <c r="I21620" s="105">
        <f>AVERAGE(H$10:H21620)</f>
        <v>1.0312359446578061</v>
      </c>
    </row>
    <row r="21621" spans="6:9">
      <c r="F21621" s="4">
        <v>44259</v>
      </c>
      <c r="G21621">
        <v>7.0000000000000007E-2</v>
      </c>
      <c r="H21621">
        <f t="shared" si="343"/>
        <v>1.47</v>
      </c>
      <c r="I21621" s="105">
        <f>AVERAGE(H$10:H21621)</f>
        <v>1.0312562465296988</v>
      </c>
    </row>
    <row r="21622" spans="6:9">
      <c r="F21622" s="4">
        <v>44260</v>
      </c>
      <c r="G21622">
        <v>7.0000000000000007E-2</v>
      </c>
      <c r="H21622">
        <f t="shared" si="343"/>
        <v>1.49</v>
      </c>
      <c r="I21622" s="105">
        <f>AVERAGE(H$10:H21622)</f>
        <v>1.03127747189191</v>
      </c>
    </row>
    <row r="21623" spans="6:9">
      <c r="F21623" s="4">
        <v>44261</v>
      </c>
      <c r="G21623">
        <v>7.0000000000000007E-2</v>
      </c>
      <c r="H21623">
        <f t="shared" si="343"/>
        <v>1.49</v>
      </c>
      <c r="I21623" s="105">
        <f>AVERAGE(H$10:H21623)</f>
        <v>1.0312986952900829</v>
      </c>
    </row>
    <row r="21624" spans="6:9">
      <c r="F21624" s="4">
        <v>44262</v>
      </c>
      <c r="G21624">
        <v>7.0000000000000007E-2</v>
      </c>
      <c r="H21624">
        <f t="shared" si="343"/>
        <v>1.49</v>
      </c>
      <c r="I21624" s="105">
        <f>AVERAGE(H$10:H21624)</f>
        <v>1.0313199167244902</v>
      </c>
    </row>
    <row r="21625" spans="6:9">
      <c r="F21625" s="4">
        <v>44263</v>
      </c>
      <c r="G21625">
        <v>7.0000000000000007E-2</v>
      </c>
      <c r="H21625">
        <f t="shared" si="343"/>
        <v>1.52</v>
      </c>
      <c r="I21625" s="105">
        <f>AVERAGE(H$10:H21625)</f>
        <v>1.0313425240562479</v>
      </c>
    </row>
    <row r="21626" spans="6:9">
      <c r="F21626" s="4">
        <v>44264</v>
      </c>
      <c r="G21626">
        <v>7.0000000000000007E-2</v>
      </c>
      <c r="H21626">
        <f t="shared" si="343"/>
        <v>1.48</v>
      </c>
      <c r="I21626" s="105">
        <f>AVERAGE(H$10:H21626)</f>
        <v>1.0313632789008582</v>
      </c>
    </row>
    <row r="21627" spans="6:9">
      <c r="F21627" s="4">
        <v>44265</v>
      </c>
      <c r="G21627">
        <v>7.0000000000000007E-2</v>
      </c>
      <c r="H21627">
        <f t="shared" si="343"/>
        <v>1.46</v>
      </c>
      <c r="I21627" s="105">
        <f>AVERAGE(H$10:H21627)</f>
        <v>1.0313831066703605</v>
      </c>
    </row>
    <row r="21628" spans="6:9">
      <c r="F21628" s="4">
        <v>44266</v>
      </c>
      <c r="G21628">
        <v>7.0000000000000007E-2</v>
      </c>
      <c r="H21628">
        <f t="shared" si="343"/>
        <v>1.47</v>
      </c>
      <c r="I21628" s="105">
        <f>AVERAGE(H$10:H21628)</f>
        <v>1.0314033951616566</v>
      </c>
    </row>
    <row r="21629" spans="6:9">
      <c r="F21629" s="4">
        <v>44267</v>
      </c>
      <c r="G21629">
        <v>7.0000000000000007E-2</v>
      </c>
      <c r="H21629">
        <f t="shared" si="343"/>
        <v>1.5699999999999998</v>
      </c>
      <c r="I21629" s="105">
        <f>AVERAGE(H$10:H21629)</f>
        <v>1.0314283071230275</v>
      </c>
    </row>
    <row r="21630" spans="6:9">
      <c r="F21630" s="4">
        <v>44268</v>
      </c>
      <c r="G21630">
        <v>7.0000000000000007E-2</v>
      </c>
      <c r="H21630">
        <f t="shared" si="343"/>
        <v>1.5699999999999998</v>
      </c>
      <c r="I21630" s="105">
        <f>AVERAGE(H$10:H21630)</f>
        <v>1.0314532167799757</v>
      </c>
    </row>
    <row r="21631" spans="6:9">
      <c r="F21631" s="4">
        <v>44269</v>
      </c>
      <c r="G21631">
        <v>7.0000000000000007E-2</v>
      </c>
      <c r="H21631">
        <f t="shared" si="343"/>
        <v>1.5699999999999998</v>
      </c>
      <c r="I21631" s="105">
        <f>AVERAGE(H$10:H21631)</f>
        <v>1.0314781241328208</v>
      </c>
    </row>
    <row r="21632" spans="6:9">
      <c r="F21632" s="4">
        <v>44270</v>
      </c>
      <c r="G21632">
        <v>7.0000000000000007E-2</v>
      </c>
      <c r="H21632">
        <f t="shared" si="343"/>
        <v>1.55</v>
      </c>
      <c r="I21632" s="105">
        <f>AVERAGE(H$10:H21632)</f>
        <v>1.0315021042408479</v>
      </c>
    </row>
    <row r="21633" spans="6:12">
      <c r="F21633" s="4">
        <v>44271</v>
      </c>
      <c r="G21633">
        <v>7.0000000000000007E-2</v>
      </c>
      <c r="H21633">
        <f t="shared" si="343"/>
        <v>1.55</v>
      </c>
      <c r="I21633" s="105">
        <f>AVERAGE(H$10:H21633)</f>
        <v>1.0315260821309586</v>
      </c>
    </row>
    <row r="21634" spans="6:12">
      <c r="F21634" s="4">
        <v>44272</v>
      </c>
      <c r="G21634">
        <v>7.0000000000000007E-2</v>
      </c>
      <c r="H21634">
        <f t="shared" si="343"/>
        <v>1.5599999999999998</v>
      </c>
      <c r="I21634" s="105">
        <f>AVERAGE(H$10:H21634)</f>
        <v>1.0315505202312072</v>
      </c>
    </row>
    <row r="21635" spans="6:12">
      <c r="F21635" s="4">
        <v>44273</v>
      </c>
      <c r="G21635">
        <v>7.0000000000000007E-2</v>
      </c>
      <c r="H21635">
        <f t="shared" si="343"/>
        <v>1.64</v>
      </c>
      <c r="I21635" s="105">
        <f>AVERAGE(H$10:H21635)</f>
        <v>1.0315786553222903</v>
      </c>
    </row>
    <row r="21636" spans="6:12">
      <c r="F21636" s="4">
        <v>44274</v>
      </c>
      <c r="G21636">
        <v>7.0000000000000007E-2</v>
      </c>
      <c r="H21636">
        <f t="shared" si="343"/>
        <v>1.67</v>
      </c>
      <c r="I21636" s="105">
        <f>AVERAGE(H$10:H21636)</f>
        <v>1.0316081749664703</v>
      </c>
    </row>
    <row r="21637" spans="6:12">
      <c r="F21637" s="4">
        <v>44275</v>
      </c>
      <c r="G21637">
        <v>7.0000000000000007E-2</v>
      </c>
      <c r="H21637">
        <f t="shared" si="343"/>
        <v>1.67</v>
      </c>
      <c r="I21637" s="105">
        <f>AVERAGE(H$10:H21637)</f>
        <v>1.0316376918808883</v>
      </c>
    </row>
    <row r="21638" spans="6:12">
      <c r="F21638" s="4">
        <v>44276</v>
      </c>
      <c r="G21638">
        <v>7.0000000000000007E-2</v>
      </c>
      <c r="H21638">
        <f t="shared" si="343"/>
        <v>1.67</v>
      </c>
      <c r="I21638" s="105">
        <f>AVERAGE(H$10:H21638)</f>
        <v>1.0316672060659229</v>
      </c>
    </row>
    <row r="21639" spans="6:12">
      <c r="F21639" s="4">
        <v>44277</v>
      </c>
      <c r="G21639">
        <v>7.0000000000000007E-2</v>
      </c>
      <c r="H21639">
        <f t="shared" si="343"/>
        <v>1.6199999999999999</v>
      </c>
      <c r="I21639" s="105">
        <f>AVERAGE(H$10:H21639)</f>
        <v>1.0316944059176998</v>
      </c>
    </row>
    <row r="21640" spans="6:12">
      <c r="F21640" s="4">
        <v>44278</v>
      </c>
      <c r="G21640">
        <v>7.0000000000000007E-2</v>
      </c>
      <c r="H21640">
        <f t="shared" si="343"/>
        <v>1.5599999999999998</v>
      </c>
      <c r="I21640" s="105">
        <f>AVERAGE(H$10:H21640)</f>
        <v>1.0317188294577158</v>
      </c>
    </row>
    <row r="21641" spans="6:12">
      <c r="F21641" s="4">
        <v>44279</v>
      </c>
      <c r="G21641">
        <v>7.0000000000000007E-2</v>
      </c>
      <c r="H21641">
        <f t="shared" si="343"/>
        <v>1.55</v>
      </c>
      <c r="I21641" s="105">
        <f>AVERAGE(H$10:H21641)</f>
        <v>1.0317427884615313</v>
      </c>
    </row>
    <row r="21642" spans="6:12">
      <c r="F21642" s="4">
        <v>44280</v>
      </c>
      <c r="G21642">
        <v>7.0000000000000007E-2</v>
      </c>
      <c r="H21642">
        <f t="shared" si="343"/>
        <v>1.5599999999999998</v>
      </c>
      <c r="I21642" s="105">
        <f>AVERAGE(H$10:H21642)</f>
        <v>1.0317672075070423</v>
      </c>
    </row>
    <row r="21643" spans="6:12">
      <c r="F21643" s="4">
        <v>44281</v>
      </c>
      <c r="G21643">
        <v>7.0000000000000007E-2</v>
      </c>
      <c r="H21643">
        <f t="shared" si="343"/>
        <v>1.5999999999999999</v>
      </c>
      <c r="I21643" s="105">
        <f>AVERAGE(H$10:H21643)</f>
        <v>1.031793473236565</v>
      </c>
    </row>
    <row r="21644" spans="6:12">
      <c r="F21644" s="4">
        <v>44282</v>
      </c>
      <c r="G21644">
        <v>7.0000000000000007E-2</v>
      </c>
      <c r="H21644">
        <f t="shared" si="343"/>
        <v>1.5999999999999999</v>
      </c>
      <c r="I21644" s="105">
        <f>AVERAGE(H$10:H21644)</f>
        <v>1.03181973653801</v>
      </c>
    </row>
    <row r="21645" spans="6:12">
      <c r="F21645" s="4">
        <v>44283</v>
      </c>
      <c r="G21645">
        <v>7.0000000000000007E-2</v>
      </c>
      <c r="H21645">
        <f t="shared" si="343"/>
        <v>1.5999999999999999</v>
      </c>
      <c r="I21645" s="105">
        <f>AVERAGE(H$10:H21645)</f>
        <v>1.031845997411714</v>
      </c>
    </row>
    <row r="21646" spans="6:12">
      <c r="F21646" s="4">
        <v>44284</v>
      </c>
      <c r="G21646">
        <v>7.0000000000000007E-2</v>
      </c>
      <c r="H21646">
        <f t="shared" si="343"/>
        <v>1.66</v>
      </c>
      <c r="I21646" s="105">
        <f>AVERAGE(H$10:H21646)</f>
        <v>1.0318750288856979</v>
      </c>
    </row>
    <row r="21647" spans="6:12">
      <c r="F21647" s="4">
        <v>44285</v>
      </c>
      <c r="G21647">
        <v>7.0000000000000007E-2</v>
      </c>
      <c r="H21647">
        <f t="shared" si="343"/>
        <v>1.66</v>
      </c>
      <c r="I21647" s="105">
        <f>AVERAGE(H$10:H21647)</f>
        <v>1.031904057676303</v>
      </c>
    </row>
    <row r="21648" spans="6:12">
      <c r="F21648" s="4">
        <v>44286</v>
      </c>
      <c r="G21648">
        <v>0.06</v>
      </c>
      <c r="H21648">
        <f t="shared" si="343"/>
        <v>1.68</v>
      </c>
      <c r="I21648" s="105">
        <f>AVERAGE(H$10:H21648)</f>
        <v>1.0319340080410297</v>
      </c>
      <c r="K21648" s="12" t="s">
        <v>353</v>
      </c>
      <c r="L21648" s="23">
        <f>(AVERAGE(G21558:G21648))/100</f>
        <v>7.703296703296717E-4</v>
      </c>
    </row>
    <row r="21649" spans="6:9">
      <c r="F21649" s="4">
        <v>44287</v>
      </c>
      <c r="G21649">
        <v>7.0000000000000007E-2</v>
      </c>
      <c r="H21649">
        <f t="shared" si="343"/>
        <v>1.6199999999999999</v>
      </c>
      <c r="I21649" s="105">
        <f>AVERAGE(H$10:H21649)</f>
        <v>1.0319611829944475</v>
      </c>
    </row>
    <row r="21650" spans="6:9">
      <c r="F21650" s="4">
        <v>44288</v>
      </c>
      <c r="G21650">
        <v>7.0000000000000007E-2</v>
      </c>
      <c r="H21650">
        <f t="shared" si="343"/>
        <v>1.65</v>
      </c>
      <c r="I21650" s="105">
        <f>AVERAGE(H$10:H21650)</f>
        <v>1.0319897416939996</v>
      </c>
    </row>
    <row r="21651" spans="6:9">
      <c r="F21651" s="4">
        <v>44289</v>
      </c>
      <c r="G21651">
        <v>7.0000000000000007E-2</v>
      </c>
      <c r="H21651">
        <f t="shared" si="343"/>
        <v>1.65</v>
      </c>
      <c r="I21651" s="105">
        <f>AVERAGE(H$10:H21651)</f>
        <v>1.0320182977543595</v>
      </c>
    </row>
    <row r="21652" spans="6:9">
      <c r="F21652" s="4">
        <v>44290</v>
      </c>
      <c r="G21652">
        <v>7.0000000000000007E-2</v>
      </c>
      <c r="H21652">
        <f t="shared" si="343"/>
        <v>1.65</v>
      </c>
      <c r="I21652" s="105">
        <f>AVERAGE(H$10:H21652)</f>
        <v>1.0320468511758927</v>
      </c>
    </row>
    <row r="21653" spans="6:9">
      <c r="F21653" s="4">
        <v>44291</v>
      </c>
      <c r="G21653">
        <v>7.0000000000000007E-2</v>
      </c>
      <c r="H21653">
        <f t="shared" si="343"/>
        <v>1.66</v>
      </c>
      <c r="I21653" s="105">
        <f>AVERAGE(H$10:H21653)</f>
        <v>1.0320758639807728</v>
      </c>
    </row>
    <row r="21654" spans="6:9">
      <c r="F21654" s="4">
        <v>44292</v>
      </c>
      <c r="G21654">
        <v>7.0000000000000007E-2</v>
      </c>
      <c r="H21654">
        <f t="shared" si="343"/>
        <v>1.5999999999999999</v>
      </c>
      <c r="I21654" s="105">
        <f>AVERAGE(H$10:H21654)</f>
        <v>1.0321021021020951</v>
      </c>
    </row>
    <row r="21655" spans="6:9">
      <c r="F21655" s="4">
        <v>44293</v>
      </c>
      <c r="G21655">
        <v>7.0000000000000007E-2</v>
      </c>
      <c r="H21655">
        <f t="shared" si="343"/>
        <v>1.6099999999999999</v>
      </c>
      <c r="I21655" s="105">
        <f>AVERAGE(H$10:H21655)</f>
        <v>1.0321287997782429</v>
      </c>
    </row>
    <row r="21656" spans="6:9">
      <c r="F21656" s="4">
        <v>44294</v>
      </c>
      <c r="G21656">
        <v>7.0000000000000007E-2</v>
      </c>
      <c r="H21656">
        <f t="shared" si="343"/>
        <v>1.5699999999999998</v>
      </c>
      <c r="I21656" s="105">
        <f>AVERAGE(H$10:H21656)</f>
        <v>1.0321536471566428</v>
      </c>
    </row>
    <row r="21657" spans="6:9">
      <c r="F21657" s="4">
        <v>44295</v>
      </c>
      <c r="G21657">
        <v>7.0000000000000007E-2</v>
      </c>
      <c r="H21657">
        <f t="shared" si="343"/>
        <v>1.5999999999999999</v>
      </c>
      <c r="I21657" s="105">
        <f>AVERAGE(H$10:H21657)</f>
        <v>1.0321798780487732</v>
      </c>
    </row>
    <row r="21658" spans="6:9">
      <c r="F21658" s="4">
        <v>44296</v>
      </c>
      <c r="G21658">
        <v>7.0000000000000007E-2</v>
      </c>
      <c r="H21658">
        <f t="shared" si="343"/>
        <v>1.5999999999999999</v>
      </c>
      <c r="I21658" s="105">
        <f>AVERAGE(H$10:H21658)</f>
        <v>1.0322061065176149</v>
      </c>
    </row>
    <row r="21659" spans="6:9">
      <c r="F21659" s="4">
        <v>44297</v>
      </c>
      <c r="G21659">
        <v>7.0000000000000007E-2</v>
      </c>
      <c r="H21659">
        <f t="shared" si="343"/>
        <v>1.5999999999999999</v>
      </c>
      <c r="I21659" s="105">
        <f>AVERAGE(H$10:H21659)</f>
        <v>1.032232332563503</v>
      </c>
    </row>
    <row r="21660" spans="6:9">
      <c r="F21660" s="4">
        <v>44298</v>
      </c>
      <c r="G21660">
        <v>7.0000000000000007E-2</v>
      </c>
      <c r="H21660">
        <f t="shared" si="343"/>
        <v>1.6199999999999999</v>
      </c>
      <c r="I21660" s="105">
        <f>AVERAGE(H$10:H21660)</f>
        <v>1.0322594799316356</v>
      </c>
    </row>
    <row r="21661" spans="6:9">
      <c r="F21661" s="4">
        <v>44299</v>
      </c>
      <c r="G21661">
        <v>7.0000000000000007E-2</v>
      </c>
      <c r="H21661">
        <f t="shared" si="343"/>
        <v>1.5699999999999998</v>
      </c>
      <c r="I21661" s="105">
        <f>AVERAGE(H$10:H21661)</f>
        <v>1.0322843155366637</v>
      </c>
    </row>
    <row r="21662" spans="6:9">
      <c r="F21662" s="4">
        <v>44300</v>
      </c>
      <c r="G21662">
        <v>7.0000000000000007E-2</v>
      </c>
      <c r="H21662">
        <f t="shared" si="343"/>
        <v>1.5699999999999998</v>
      </c>
      <c r="I21662" s="105">
        <f>AVERAGE(H$10:H21662)</f>
        <v>1.0323091488477274</v>
      </c>
    </row>
    <row r="21663" spans="6:9">
      <c r="F21663" s="4">
        <v>44301</v>
      </c>
      <c r="G21663">
        <v>7.0000000000000007E-2</v>
      </c>
      <c r="H21663">
        <f t="shared" si="343"/>
        <v>1.49</v>
      </c>
      <c r="I21663" s="105">
        <f>AVERAGE(H$10:H21663)</f>
        <v>1.0323302853976097</v>
      </c>
    </row>
    <row r="21664" spans="6:9">
      <c r="F21664" s="4">
        <v>44302</v>
      </c>
      <c r="G21664">
        <v>7.0000000000000007E-2</v>
      </c>
      <c r="H21664">
        <f t="shared" si="343"/>
        <v>1.52</v>
      </c>
      <c r="I21664" s="105">
        <f>AVERAGE(H$10:H21664)</f>
        <v>1.0323528053567232</v>
      </c>
    </row>
    <row r="21665" spans="6:9">
      <c r="F21665" s="4">
        <v>44303</v>
      </c>
      <c r="G21665">
        <v>7.0000000000000007E-2</v>
      </c>
      <c r="H21665">
        <f t="shared" ref="H21665:H21728" si="344">IFERROR(((VLOOKUP(F21665,$A$9:$B$14923,2,FALSE))-G21665),H21664)</f>
        <v>1.52</v>
      </c>
      <c r="I21665" s="105">
        <f>AVERAGE(H$10:H21665)</f>
        <v>1.0323753232360473</v>
      </c>
    </row>
    <row r="21666" spans="6:9">
      <c r="F21666" s="4">
        <v>44304</v>
      </c>
      <c r="G21666">
        <v>7.0000000000000007E-2</v>
      </c>
      <c r="H21666">
        <f t="shared" si="344"/>
        <v>1.52</v>
      </c>
      <c r="I21666" s="105">
        <f>AVERAGE(H$10:H21666)</f>
        <v>1.0323978390358703</v>
      </c>
    </row>
    <row r="21667" spans="6:9">
      <c r="F21667" s="4">
        <v>44305</v>
      </c>
      <c r="G21667">
        <v>7.0000000000000007E-2</v>
      </c>
      <c r="H21667">
        <f t="shared" si="344"/>
        <v>1.54</v>
      </c>
      <c r="I21667" s="105">
        <f>AVERAGE(H$10:H21667)</f>
        <v>1.0324212762027816</v>
      </c>
    </row>
    <row r="21668" spans="6:9">
      <c r="F21668" s="4">
        <v>44306</v>
      </c>
      <c r="G21668">
        <v>7.0000000000000007E-2</v>
      </c>
      <c r="H21668">
        <f t="shared" si="344"/>
        <v>1.51</v>
      </c>
      <c r="I21668" s="105">
        <f>AVERAGE(H$10:H21668)</f>
        <v>1.0324433260999972</v>
      </c>
    </row>
    <row r="21669" spans="6:9">
      <c r="F21669" s="4">
        <v>44307</v>
      </c>
      <c r="G21669">
        <v>7.0000000000000007E-2</v>
      </c>
      <c r="H21669">
        <f t="shared" si="344"/>
        <v>1.5</v>
      </c>
      <c r="I21669" s="105">
        <f>AVERAGE(H$10:H21669)</f>
        <v>1.0324649122806944</v>
      </c>
    </row>
    <row r="21670" spans="6:9">
      <c r="F21670" s="4">
        <v>44308</v>
      </c>
      <c r="G21670">
        <v>7.0000000000000007E-2</v>
      </c>
      <c r="H21670">
        <f t="shared" si="344"/>
        <v>1.5</v>
      </c>
      <c r="I21670" s="105">
        <f>AVERAGE(H$10:H21670)</f>
        <v>1.0324864964682998</v>
      </c>
    </row>
    <row r="21671" spans="6:9">
      <c r="F21671" s="4">
        <v>44309</v>
      </c>
      <c r="G21671">
        <v>7.0000000000000007E-2</v>
      </c>
      <c r="H21671">
        <f t="shared" si="344"/>
        <v>1.51</v>
      </c>
      <c r="I21671" s="105">
        <f>AVERAGE(H$10:H21671)</f>
        <v>1.0325085403009806</v>
      </c>
    </row>
    <row r="21672" spans="6:9">
      <c r="F21672" s="4">
        <v>44310</v>
      </c>
      <c r="G21672">
        <v>7.0000000000000007E-2</v>
      </c>
      <c r="H21672">
        <f t="shared" si="344"/>
        <v>1.51</v>
      </c>
      <c r="I21672" s="105">
        <f>AVERAGE(H$10:H21672)</f>
        <v>1.0325305820985016</v>
      </c>
    </row>
    <row r="21673" spans="6:9">
      <c r="F21673" s="4">
        <v>44311</v>
      </c>
      <c r="G21673">
        <v>7.0000000000000007E-2</v>
      </c>
      <c r="H21673">
        <f t="shared" si="344"/>
        <v>1.51</v>
      </c>
      <c r="I21673" s="105">
        <f>AVERAGE(H$10:H21673)</f>
        <v>1.0325526218611447</v>
      </c>
    </row>
    <row r="21674" spans="6:9">
      <c r="F21674" s="4">
        <v>44312</v>
      </c>
      <c r="G21674">
        <v>7.0000000000000007E-2</v>
      </c>
      <c r="H21674">
        <f t="shared" si="344"/>
        <v>1.51</v>
      </c>
      <c r="I21674" s="105">
        <f>AVERAGE(H$10:H21674)</f>
        <v>1.0325746595891916</v>
      </c>
    </row>
    <row r="21675" spans="6:9">
      <c r="F21675" s="4">
        <v>44313</v>
      </c>
      <c r="G21675">
        <v>7.0000000000000007E-2</v>
      </c>
      <c r="H21675">
        <f t="shared" si="344"/>
        <v>1.5599999999999998</v>
      </c>
      <c r="I21675" s="105">
        <f>AVERAGE(H$10:H21675)</f>
        <v>1.03259900304624</v>
      </c>
    </row>
    <row r="21676" spans="6:9">
      <c r="F21676" s="4">
        <v>44314</v>
      </c>
      <c r="G21676">
        <v>7.0000000000000007E-2</v>
      </c>
      <c r="H21676">
        <f t="shared" si="344"/>
        <v>1.5599999999999998</v>
      </c>
      <c r="I21676" s="105">
        <f>AVERAGE(H$10:H21676)</f>
        <v>1.0326233442562347</v>
      </c>
    </row>
    <row r="21677" spans="6:9">
      <c r="F21677" s="4">
        <v>44315</v>
      </c>
      <c r="G21677">
        <v>0.06</v>
      </c>
      <c r="H21677">
        <f t="shared" si="344"/>
        <v>1.5899999999999999</v>
      </c>
      <c r="I21677" s="105">
        <f>AVERAGE(H$10:H21677)</f>
        <v>1.0326490677496696</v>
      </c>
    </row>
    <row r="21678" spans="6:9">
      <c r="F21678" s="4">
        <v>44316</v>
      </c>
      <c r="G21678">
        <v>0.05</v>
      </c>
      <c r="H21678">
        <f t="shared" si="344"/>
        <v>1.5999999999999999</v>
      </c>
      <c r="I21678" s="105">
        <f>AVERAGE(H$10:H21678)</f>
        <v>1.0326752503576462</v>
      </c>
    </row>
    <row r="21679" spans="6:9">
      <c r="F21679" s="4">
        <v>44317</v>
      </c>
      <c r="G21679">
        <v>0.05</v>
      </c>
      <c r="H21679">
        <f t="shared" si="344"/>
        <v>1.5999999999999999</v>
      </c>
      <c r="I21679" s="105">
        <f>AVERAGE(H$10:H21679)</f>
        <v>1.0327014305491387</v>
      </c>
    </row>
    <row r="21680" spans="6:9">
      <c r="F21680" s="4">
        <v>44318</v>
      </c>
      <c r="G21680">
        <v>0.05</v>
      </c>
      <c r="H21680">
        <f t="shared" si="344"/>
        <v>1.5999999999999999</v>
      </c>
      <c r="I21680" s="105">
        <f>AVERAGE(H$10:H21680)</f>
        <v>1.0327276083244814</v>
      </c>
    </row>
    <row r="21681" spans="6:9">
      <c r="F21681" s="4">
        <v>44319</v>
      </c>
      <c r="G21681">
        <v>0.06</v>
      </c>
      <c r="H21681">
        <f t="shared" si="344"/>
        <v>1.5699999999999998</v>
      </c>
      <c r="I21681" s="105">
        <f>AVERAGE(H$10:H21681)</f>
        <v>1.0327523994093686</v>
      </c>
    </row>
    <row r="21682" spans="6:9">
      <c r="F21682" s="4">
        <v>44320</v>
      </c>
      <c r="G21682">
        <v>0.06</v>
      </c>
      <c r="H21682">
        <f t="shared" si="344"/>
        <v>1.55</v>
      </c>
      <c r="I21682" s="105">
        <f>AVERAGE(H$10:H21682)</f>
        <v>1.0327762653993371</v>
      </c>
    </row>
    <row r="21683" spans="6:9">
      <c r="F21683" s="4">
        <v>44321</v>
      </c>
      <c r="G21683">
        <v>0.06</v>
      </c>
      <c r="H21683">
        <f t="shared" si="344"/>
        <v>1.53</v>
      </c>
      <c r="I21683" s="105">
        <f>AVERAGE(H$10:H21683)</f>
        <v>1.0327992064224338</v>
      </c>
    </row>
    <row r="21684" spans="6:9">
      <c r="F21684" s="4">
        <v>44322</v>
      </c>
      <c r="G21684">
        <v>0.06</v>
      </c>
      <c r="H21684">
        <f t="shared" si="344"/>
        <v>1.52</v>
      </c>
      <c r="I21684" s="105">
        <f>AVERAGE(H$10:H21684)</f>
        <v>1.0328216839676969</v>
      </c>
    </row>
    <row r="21685" spans="6:9">
      <c r="F21685" s="4">
        <v>44323</v>
      </c>
      <c r="G21685">
        <v>0.06</v>
      </c>
      <c r="H21685">
        <f t="shared" si="344"/>
        <v>1.54</v>
      </c>
      <c r="I21685" s="105">
        <f>AVERAGE(H$10:H21685)</f>
        <v>1.0328450821184643</v>
      </c>
    </row>
    <row r="21686" spans="6:9">
      <c r="F21686" s="4">
        <v>44324</v>
      </c>
      <c r="G21686">
        <v>0.06</v>
      </c>
      <c r="H21686">
        <f t="shared" si="344"/>
        <v>1.54</v>
      </c>
      <c r="I21686" s="105">
        <f>AVERAGE(H$10:H21686)</f>
        <v>1.032868478110432</v>
      </c>
    </row>
    <row r="21687" spans="6:9">
      <c r="F21687" s="4">
        <v>44325</v>
      </c>
      <c r="G21687">
        <v>0.06</v>
      </c>
      <c r="H21687">
        <f t="shared" si="344"/>
        <v>1.54</v>
      </c>
      <c r="I21687" s="105">
        <f>AVERAGE(H$10:H21687)</f>
        <v>1.0328918719438986</v>
      </c>
    </row>
    <row r="21688" spans="6:9">
      <c r="F21688" s="4">
        <v>44326</v>
      </c>
      <c r="G21688">
        <v>0.06</v>
      </c>
      <c r="H21688">
        <f t="shared" si="344"/>
        <v>1.5699999999999998</v>
      </c>
      <c r="I21688" s="105">
        <f>AVERAGE(H$10:H21688)</f>
        <v>1.0329166474468303</v>
      </c>
    </row>
    <row r="21689" spans="6:9">
      <c r="F21689" s="4">
        <v>44327</v>
      </c>
      <c r="G21689">
        <v>0.06</v>
      </c>
      <c r="H21689">
        <f t="shared" si="344"/>
        <v>1.5799999999999998</v>
      </c>
      <c r="I21689" s="105">
        <f>AVERAGE(H$10:H21689)</f>
        <v>1.0329418819188116</v>
      </c>
    </row>
    <row r="21690" spans="6:9">
      <c r="F21690" s="4">
        <v>44328</v>
      </c>
      <c r="G21690">
        <v>0.06</v>
      </c>
      <c r="H21690">
        <f t="shared" si="344"/>
        <v>1.63</v>
      </c>
      <c r="I21690" s="105">
        <f>AVERAGE(H$10:H21690)</f>
        <v>1.0329694202296866</v>
      </c>
    </row>
    <row r="21691" spans="6:9">
      <c r="F21691" s="4">
        <v>44329</v>
      </c>
      <c r="G21691">
        <v>0.06</v>
      </c>
      <c r="H21691">
        <f t="shared" si="344"/>
        <v>1.5999999999999999</v>
      </c>
      <c r="I21691" s="105">
        <f>AVERAGE(H$10:H21691)</f>
        <v>1.0329955723641655</v>
      </c>
    </row>
    <row r="21692" spans="6:9">
      <c r="F21692" s="4">
        <v>44330</v>
      </c>
      <c r="G21692">
        <v>0.06</v>
      </c>
      <c r="H21692">
        <f t="shared" si="344"/>
        <v>1.5699999999999998</v>
      </c>
      <c r="I21692" s="105">
        <f>AVERAGE(H$10:H21692)</f>
        <v>1.0330203385140357</v>
      </c>
    </row>
    <row r="21693" spans="6:9">
      <c r="F21693" s="4">
        <v>44331</v>
      </c>
      <c r="G21693">
        <v>0.06</v>
      </c>
      <c r="H21693">
        <f t="shared" si="344"/>
        <v>1.5699999999999998</v>
      </c>
      <c r="I21693" s="105">
        <f>AVERAGE(H$10:H21693)</f>
        <v>1.0330451023796272</v>
      </c>
    </row>
    <row r="21694" spans="6:9">
      <c r="F21694" s="4">
        <v>44332</v>
      </c>
      <c r="G21694">
        <v>0.06</v>
      </c>
      <c r="H21694">
        <f t="shared" si="344"/>
        <v>1.5699999999999998</v>
      </c>
      <c r="I21694" s="105">
        <f>AVERAGE(H$10:H21694)</f>
        <v>1.0330698639612559</v>
      </c>
    </row>
    <row r="21695" spans="6:9">
      <c r="F21695" s="4">
        <v>44333</v>
      </c>
      <c r="G21695">
        <v>0.06</v>
      </c>
      <c r="H21695">
        <f t="shared" si="344"/>
        <v>1.5799999999999998</v>
      </c>
      <c r="I21695" s="105">
        <f>AVERAGE(H$10:H21695)</f>
        <v>1.0330950843862325</v>
      </c>
    </row>
    <row r="21696" spans="6:9">
      <c r="F21696" s="4">
        <v>44334</v>
      </c>
      <c r="G21696">
        <v>0.06</v>
      </c>
      <c r="H21696">
        <f t="shared" si="344"/>
        <v>1.5799999999999998</v>
      </c>
      <c r="I21696" s="105">
        <f>AVERAGE(H$10:H21696)</f>
        <v>1.0331203024853524</v>
      </c>
    </row>
    <row r="21697" spans="6:9">
      <c r="F21697" s="4">
        <v>44335</v>
      </c>
      <c r="G21697">
        <v>0.06</v>
      </c>
      <c r="H21697">
        <f t="shared" si="344"/>
        <v>1.6199999999999999</v>
      </c>
      <c r="I21697" s="105">
        <f>AVERAGE(H$10:H21697)</f>
        <v>1.0331473625968202</v>
      </c>
    </row>
    <row r="21698" spans="6:9">
      <c r="F21698" s="4">
        <v>44336</v>
      </c>
      <c r="G21698">
        <v>0.06</v>
      </c>
      <c r="H21698">
        <f t="shared" si="344"/>
        <v>1.5699999999999998</v>
      </c>
      <c r="I21698" s="105">
        <f>AVERAGE(H$10:H21698)</f>
        <v>1.0331721148969448</v>
      </c>
    </row>
    <row r="21699" spans="6:9">
      <c r="F21699" s="4">
        <v>44337</v>
      </c>
      <c r="G21699">
        <v>0.06</v>
      </c>
      <c r="H21699">
        <f t="shared" si="344"/>
        <v>1.5699999999999998</v>
      </c>
      <c r="I21699" s="105">
        <f>AVERAGE(H$10:H21699)</f>
        <v>1.0331968649146996</v>
      </c>
    </row>
    <row r="21700" spans="6:9">
      <c r="F21700" s="4">
        <v>44338</v>
      </c>
      <c r="G21700">
        <v>0.06</v>
      </c>
      <c r="H21700">
        <f t="shared" si="344"/>
        <v>1.5699999999999998</v>
      </c>
      <c r="I21700" s="105">
        <f>AVERAGE(H$10:H21700)</f>
        <v>1.0332216126504006</v>
      </c>
    </row>
    <row r="21701" spans="6:9">
      <c r="F21701" s="4">
        <v>44339</v>
      </c>
      <c r="G21701">
        <v>0.06</v>
      </c>
      <c r="H21701">
        <f t="shared" si="344"/>
        <v>1.5699999999999998</v>
      </c>
      <c r="I21701" s="105">
        <f>AVERAGE(H$10:H21701)</f>
        <v>1.0332463581043627</v>
      </c>
    </row>
    <row r="21702" spans="6:9">
      <c r="F21702" s="4">
        <v>44340</v>
      </c>
      <c r="G21702">
        <v>0.06</v>
      </c>
      <c r="H21702">
        <f t="shared" si="344"/>
        <v>1.55</v>
      </c>
      <c r="I21702" s="105">
        <f>AVERAGE(H$10:H21702)</f>
        <v>1.0332701793205106</v>
      </c>
    </row>
    <row r="21703" spans="6:9">
      <c r="F21703" s="4">
        <v>44341</v>
      </c>
      <c r="G21703">
        <v>0.06</v>
      </c>
      <c r="H21703">
        <f t="shared" si="344"/>
        <v>1.5</v>
      </c>
      <c r="I21703" s="105">
        <f>AVERAGE(H$10:H21703)</f>
        <v>1.0332916935558143</v>
      </c>
    </row>
    <row r="21704" spans="6:9">
      <c r="F21704" s="4">
        <v>44342</v>
      </c>
      <c r="G21704">
        <v>0.06</v>
      </c>
      <c r="H21704">
        <f t="shared" si="344"/>
        <v>1.52</v>
      </c>
      <c r="I21704" s="105">
        <f>AVERAGE(H$10:H21704)</f>
        <v>1.0333141276791813</v>
      </c>
    </row>
    <row r="21705" spans="6:9">
      <c r="F21705" s="4">
        <v>44343</v>
      </c>
      <c r="G21705">
        <v>0.06</v>
      </c>
      <c r="H21705">
        <f t="shared" si="344"/>
        <v>1.55</v>
      </c>
      <c r="I21705" s="105">
        <f>AVERAGE(H$10:H21705)</f>
        <v>1.0333379424778686</v>
      </c>
    </row>
    <row r="21706" spans="6:9">
      <c r="F21706" s="4">
        <v>44344</v>
      </c>
      <c r="G21706">
        <v>0.05</v>
      </c>
      <c r="H21706">
        <f t="shared" si="344"/>
        <v>1.53</v>
      </c>
      <c r="I21706" s="105">
        <f>AVERAGE(H$10:H21706)</f>
        <v>1.033360833294918</v>
      </c>
    </row>
    <row r="21707" spans="6:9">
      <c r="F21707" s="4">
        <v>44345</v>
      </c>
      <c r="G21707">
        <v>0.05</v>
      </c>
      <c r="H21707">
        <f t="shared" si="344"/>
        <v>1.53</v>
      </c>
      <c r="I21707" s="105">
        <f>AVERAGE(H$10:H21707)</f>
        <v>1.0333837220020201</v>
      </c>
    </row>
    <row r="21708" spans="6:9">
      <c r="F21708" s="4">
        <v>44346</v>
      </c>
      <c r="G21708">
        <v>0.05</v>
      </c>
      <c r="H21708">
        <f t="shared" si="344"/>
        <v>1.53</v>
      </c>
      <c r="I21708" s="105">
        <f>AVERAGE(H$10:H21708)</f>
        <v>1.0334066085994669</v>
      </c>
    </row>
    <row r="21709" spans="6:9">
      <c r="F21709" s="4">
        <v>44347</v>
      </c>
      <c r="G21709">
        <v>0.05</v>
      </c>
      <c r="H21709">
        <f t="shared" si="344"/>
        <v>1.53</v>
      </c>
      <c r="I21709" s="105">
        <f>AVERAGE(H$10:H21709)</f>
        <v>1.0334294930875498</v>
      </c>
    </row>
    <row r="21710" spans="6:9">
      <c r="F21710" s="4">
        <v>44348</v>
      </c>
      <c r="G21710">
        <v>0.06</v>
      </c>
      <c r="H21710">
        <f t="shared" si="344"/>
        <v>1.56</v>
      </c>
      <c r="I21710" s="105">
        <f>AVERAGE(H$10:H21710)</f>
        <v>1.0334537578913336</v>
      </c>
    </row>
    <row r="21711" spans="6:9">
      <c r="F21711" s="4">
        <v>44349</v>
      </c>
      <c r="G21711">
        <v>0.06</v>
      </c>
      <c r="H21711">
        <f t="shared" si="344"/>
        <v>1.53</v>
      </c>
      <c r="I21711" s="105">
        <f>AVERAGE(H$10:H21711)</f>
        <v>1.0334766380978633</v>
      </c>
    </row>
    <row r="21712" spans="6:9">
      <c r="F21712" s="4">
        <v>44350</v>
      </c>
      <c r="G21712">
        <v>0.06</v>
      </c>
      <c r="H21712">
        <f t="shared" si="344"/>
        <v>1.5699999999999998</v>
      </c>
      <c r="I21712" s="105">
        <f>AVERAGE(H$10:H21712)</f>
        <v>1.0335013592590807</v>
      </c>
    </row>
    <row r="21713" spans="6:9">
      <c r="F21713" s="4">
        <v>44351</v>
      </c>
      <c r="G21713">
        <v>0.06</v>
      </c>
      <c r="H21713">
        <f t="shared" si="344"/>
        <v>1.5</v>
      </c>
      <c r="I21713" s="105">
        <f>AVERAGE(H$10:H21713)</f>
        <v>1.0335228529303275</v>
      </c>
    </row>
    <row r="21714" spans="6:9">
      <c r="F21714" s="4">
        <v>44352</v>
      </c>
      <c r="G21714">
        <v>0.06</v>
      </c>
      <c r="H21714">
        <f t="shared" si="344"/>
        <v>1.5</v>
      </c>
      <c r="I21714" s="105">
        <f>AVERAGE(H$10:H21714)</f>
        <v>1.0335443446210473</v>
      </c>
    </row>
    <row r="21715" spans="6:9">
      <c r="F21715" s="4">
        <v>44353</v>
      </c>
      <c r="G21715">
        <v>0.06</v>
      </c>
      <c r="H21715">
        <f t="shared" si="344"/>
        <v>1.5</v>
      </c>
      <c r="I21715" s="105">
        <f>AVERAGE(H$10:H21715)</f>
        <v>1.0335658343315135</v>
      </c>
    </row>
    <row r="21716" spans="6:9">
      <c r="F21716" s="4">
        <v>44354</v>
      </c>
      <c r="G21716">
        <v>0.06</v>
      </c>
      <c r="H21716">
        <f t="shared" si="344"/>
        <v>1.51</v>
      </c>
      <c r="I21716" s="105">
        <f>AVERAGE(H$10:H21716)</f>
        <v>1.0335877827428861</v>
      </c>
    </row>
    <row r="21717" spans="6:9">
      <c r="F21717" s="4">
        <v>44355</v>
      </c>
      <c r="G21717">
        <v>0.06</v>
      </c>
      <c r="H21717">
        <f t="shared" si="344"/>
        <v>1.47</v>
      </c>
      <c r="I21717" s="105">
        <f>AVERAGE(H$10:H21717)</f>
        <v>1.0336078864934508</v>
      </c>
    </row>
    <row r="21718" spans="6:9">
      <c r="F21718" s="4">
        <v>44356</v>
      </c>
      <c r="G21718">
        <v>0.06</v>
      </c>
      <c r="H21718">
        <f t="shared" si="344"/>
        <v>1.44</v>
      </c>
      <c r="I21718" s="105">
        <f>AVERAGE(H$10:H21718)</f>
        <v>1.0336266064765687</v>
      </c>
    </row>
    <row r="21719" spans="6:9">
      <c r="F21719" s="4">
        <v>44357</v>
      </c>
      <c r="G21719">
        <v>0.06</v>
      </c>
      <c r="H21719">
        <f t="shared" si="344"/>
        <v>1.39</v>
      </c>
      <c r="I21719" s="105">
        <f>AVERAGE(H$10:H21719)</f>
        <v>1.0336430216490018</v>
      </c>
    </row>
    <row r="21720" spans="6:9">
      <c r="F21720" s="4">
        <v>44358</v>
      </c>
      <c r="G21720">
        <v>0.06</v>
      </c>
      <c r="H21720">
        <f t="shared" si="344"/>
        <v>1.41</v>
      </c>
      <c r="I21720" s="105">
        <f>AVERAGE(H$10:H21720)</f>
        <v>1.0336603565013047</v>
      </c>
    </row>
    <row r="21721" spans="6:9">
      <c r="F21721" s="4">
        <v>44359</v>
      </c>
      <c r="G21721">
        <v>0.06</v>
      </c>
      <c r="H21721">
        <f t="shared" si="344"/>
        <v>1.41</v>
      </c>
      <c r="I21721" s="105">
        <f>AVERAGE(H$10:H21721)</f>
        <v>1.0336776897568085</v>
      </c>
    </row>
    <row r="21722" spans="6:9">
      <c r="F21722" s="4">
        <v>44360</v>
      </c>
      <c r="G21722">
        <v>0.06</v>
      </c>
      <c r="H21722">
        <f t="shared" si="344"/>
        <v>1.41</v>
      </c>
      <c r="I21722" s="105">
        <f>AVERAGE(H$10:H21722)</f>
        <v>1.0336950214157339</v>
      </c>
    </row>
    <row r="21723" spans="6:9">
      <c r="F21723" s="4">
        <v>44361</v>
      </c>
      <c r="G21723">
        <v>0.06</v>
      </c>
      <c r="H21723">
        <f t="shared" si="344"/>
        <v>1.45</v>
      </c>
      <c r="I21723" s="105">
        <f>AVERAGE(H$10:H21723)</f>
        <v>1.0337141936078027</v>
      </c>
    </row>
    <row r="21724" spans="6:9">
      <c r="F21724" s="4">
        <v>44362</v>
      </c>
      <c r="G21724">
        <v>0.06</v>
      </c>
      <c r="H21724">
        <f t="shared" si="344"/>
        <v>1.45</v>
      </c>
      <c r="I21724" s="105">
        <f>AVERAGE(H$10:H21724)</f>
        <v>1.03373336403407</v>
      </c>
    </row>
    <row r="21725" spans="6:9">
      <c r="F21725" s="4">
        <v>44363</v>
      </c>
      <c r="G21725">
        <v>0.06</v>
      </c>
      <c r="H21725">
        <f t="shared" si="344"/>
        <v>1.51</v>
      </c>
      <c r="I21725" s="105">
        <f>AVERAGE(H$10:H21725)</f>
        <v>1.0337552956345473</v>
      </c>
    </row>
    <row r="21726" spans="6:9">
      <c r="F21726" s="4">
        <v>44364</v>
      </c>
      <c r="G21726">
        <v>0.1</v>
      </c>
      <c r="H21726">
        <f t="shared" si="344"/>
        <v>1.42</v>
      </c>
      <c r="I21726" s="105">
        <f>AVERAGE(H$10:H21726)</f>
        <v>1.0337730809964465</v>
      </c>
    </row>
    <row r="21727" spans="6:9">
      <c r="F21727" s="4">
        <v>44365</v>
      </c>
      <c r="G21727">
        <v>0.1</v>
      </c>
      <c r="H21727">
        <f t="shared" si="344"/>
        <v>1.3499999999999999</v>
      </c>
      <c r="I21727" s="105">
        <f>AVERAGE(H$10:H21727)</f>
        <v>1.033787641587615</v>
      </c>
    </row>
    <row r="21728" spans="6:9">
      <c r="F21728" s="4">
        <v>44366</v>
      </c>
      <c r="G21728">
        <v>0.1</v>
      </c>
      <c r="H21728">
        <f t="shared" si="344"/>
        <v>1.3499999999999999</v>
      </c>
      <c r="I21728" s="105">
        <f>AVERAGE(H$10:H21728)</f>
        <v>1.0338022008379679</v>
      </c>
    </row>
    <row r="21729" spans="6:12">
      <c r="F21729" s="4">
        <v>44367</v>
      </c>
      <c r="G21729">
        <v>0.1</v>
      </c>
      <c r="H21729">
        <f t="shared" ref="H21729:H21792" si="345">IFERROR(((VLOOKUP(F21729,$A$9:$B$14923,2,FALSE))-G21729),H21728)</f>
        <v>1.3499999999999999</v>
      </c>
      <c r="I21729" s="105">
        <f>AVERAGE(H$10:H21729)</f>
        <v>1.0338167587476899</v>
      </c>
    </row>
    <row r="21730" spans="6:12">
      <c r="F21730" s="4">
        <v>44368</v>
      </c>
      <c r="G21730">
        <v>0.1</v>
      </c>
      <c r="H21730">
        <f t="shared" si="345"/>
        <v>1.4</v>
      </c>
      <c r="I21730" s="105">
        <f>AVERAGE(H$10:H21730)</f>
        <v>1.0338336172367673</v>
      </c>
    </row>
    <row r="21731" spans="6:12">
      <c r="F21731" s="4">
        <v>44369</v>
      </c>
      <c r="G21731">
        <v>0.1</v>
      </c>
      <c r="H21731">
        <f t="shared" si="345"/>
        <v>1.38</v>
      </c>
      <c r="I21731" s="105">
        <f>AVERAGE(H$10:H21731)</f>
        <v>1.0338495534481089</v>
      </c>
    </row>
    <row r="21732" spans="6:12">
      <c r="F21732" s="4">
        <v>44370</v>
      </c>
      <c r="G21732">
        <v>0.1</v>
      </c>
      <c r="H21732">
        <f t="shared" si="345"/>
        <v>1.4</v>
      </c>
      <c r="I21732" s="105">
        <f>AVERAGE(H$10:H21732)</f>
        <v>1.0338664088753775</v>
      </c>
    </row>
    <row r="21733" spans="6:12">
      <c r="F21733" s="4">
        <v>44371</v>
      </c>
      <c r="G21733">
        <v>0.1</v>
      </c>
      <c r="H21733">
        <f t="shared" si="345"/>
        <v>1.39</v>
      </c>
      <c r="I21733" s="105">
        <f>AVERAGE(H$10:H21733)</f>
        <v>1.0338828024304836</v>
      </c>
    </row>
    <row r="21734" spans="6:12">
      <c r="F21734" s="4">
        <v>44372</v>
      </c>
      <c r="G21734">
        <v>0.1</v>
      </c>
      <c r="H21734">
        <f t="shared" si="345"/>
        <v>1.44</v>
      </c>
      <c r="I21734" s="105">
        <f>AVERAGE(H$10:H21734)</f>
        <v>1.033901495972374</v>
      </c>
    </row>
    <row r="21735" spans="6:12">
      <c r="F21735" s="4">
        <v>44373</v>
      </c>
      <c r="G21735">
        <v>0.1</v>
      </c>
      <c r="H21735">
        <f t="shared" si="345"/>
        <v>1.44</v>
      </c>
      <c r="I21735" s="105">
        <f>AVERAGE(H$10:H21735)</f>
        <v>1.033920187793419</v>
      </c>
    </row>
    <row r="21736" spans="6:12">
      <c r="F21736" s="4">
        <v>44374</v>
      </c>
      <c r="G21736">
        <v>0.1</v>
      </c>
      <c r="H21736">
        <f t="shared" si="345"/>
        <v>1.44</v>
      </c>
      <c r="I21736" s="105">
        <f>AVERAGE(H$10:H21736)</f>
        <v>1.0339388778938565</v>
      </c>
    </row>
    <row r="21737" spans="6:12">
      <c r="F21737" s="4">
        <v>44375</v>
      </c>
      <c r="G21737">
        <v>0.1</v>
      </c>
      <c r="H21737">
        <f t="shared" si="345"/>
        <v>1.39</v>
      </c>
      <c r="I21737" s="105">
        <f>AVERAGE(H$10:H21737)</f>
        <v>1.0339552650957207</v>
      </c>
    </row>
    <row r="21738" spans="6:12">
      <c r="F21738" s="4">
        <v>44376</v>
      </c>
      <c r="G21738">
        <v>0.1</v>
      </c>
      <c r="H21738">
        <f t="shared" si="345"/>
        <v>1.39</v>
      </c>
      <c r="I21738" s="105">
        <f>AVERAGE(H$10:H21738)</f>
        <v>1.0339716507892596</v>
      </c>
    </row>
    <row r="21739" spans="6:12">
      <c r="F21739" s="4">
        <v>44377</v>
      </c>
      <c r="G21739">
        <v>0.08</v>
      </c>
      <c r="H21739">
        <f t="shared" si="345"/>
        <v>1.3699999999999999</v>
      </c>
      <c r="I21739" s="105">
        <f>AVERAGE(H$10:H21739)</f>
        <v>1.0339871145881188</v>
      </c>
      <c r="K21739" s="12" t="s">
        <v>354</v>
      </c>
      <c r="L21739" s="23">
        <f>(AVERAGE(G21648:G21739))/100</f>
        <v>6.8152173913043387E-4</v>
      </c>
    </row>
    <row r="21740" spans="6:12">
      <c r="F21740" s="4">
        <v>44378</v>
      </c>
      <c r="G21740">
        <v>0.1</v>
      </c>
      <c r="H21740">
        <f t="shared" si="345"/>
        <v>1.38</v>
      </c>
      <c r="I21740" s="105">
        <f>AVERAGE(H$10:H21740)</f>
        <v>1.0340030371358806</v>
      </c>
    </row>
    <row r="21741" spans="6:12">
      <c r="F21741" s="4">
        <v>44379</v>
      </c>
      <c r="G21741">
        <v>0.1</v>
      </c>
      <c r="H21741">
        <f t="shared" si="345"/>
        <v>1.3399999999999999</v>
      </c>
      <c r="I21741" s="105">
        <f>AVERAGE(H$10:H21741)</f>
        <v>1.0340171176145694</v>
      </c>
    </row>
    <row r="21742" spans="6:12">
      <c r="F21742" s="4">
        <v>44380</v>
      </c>
      <c r="G21742">
        <v>0.1</v>
      </c>
      <c r="H21742">
        <f t="shared" si="345"/>
        <v>1.3399999999999999</v>
      </c>
      <c r="I21742" s="105">
        <f>AVERAGE(H$10:H21742)</f>
        <v>1.0340311967974887</v>
      </c>
    </row>
    <row r="21743" spans="6:12">
      <c r="F21743" s="4">
        <v>44381</v>
      </c>
      <c r="G21743">
        <v>0.1</v>
      </c>
      <c r="H21743">
        <f t="shared" si="345"/>
        <v>1.3399999999999999</v>
      </c>
      <c r="I21743" s="105">
        <f>AVERAGE(H$10:H21743)</f>
        <v>1.0340452746848174</v>
      </c>
    </row>
    <row r="21744" spans="6:12">
      <c r="F21744" s="4">
        <v>44382</v>
      </c>
      <c r="G21744">
        <v>0.1</v>
      </c>
      <c r="H21744">
        <f t="shared" si="345"/>
        <v>1.3399999999999999</v>
      </c>
      <c r="I21744" s="105">
        <f>AVERAGE(H$10:H21744)</f>
        <v>1.0340593512767344</v>
      </c>
    </row>
    <row r="21745" spans="6:9">
      <c r="F21745" s="4">
        <v>44383</v>
      </c>
      <c r="G21745">
        <v>0.1</v>
      </c>
      <c r="H21745">
        <f t="shared" si="345"/>
        <v>1.27</v>
      </c>
      <c r="I21745" s="105">
        <f>AVERAGE(H$10:H21745)</f>
        <v>1.0340702061096716</v>
      </c>
    </row>
    <row r="21746" spans="6:9">
      <c r="F21746" s="4">
        <v>44384</v>
      </c>
      <c r="G21746">
        <v>0.1</v>
      </c>
      <c r="H21746">
        <f t="shared" si="345"/>
        <v>1.23</v>
      </c>
      <c r="I21746" s="105">
        <f>AVERAGE(H$10:H21746)</f>
        <v>1.0340792197635287</v>
      </c>
    </row>
    <row r="21747" spans="6:9">
      <c r="F21747" s="4">
        <v>44385</v>
      </c>
      <c r="G21747">
        <v>0.1</v>
      </c>
      <c r="H21747">
        <f t="shared" si="345"/>
        <v>1.2</v>
      </c>
      <c r="I21747" s="105">
        <f>AVERAGE(H$10:H21747)</f>
        <v>1.0340868525163227</v>
      </c>
    </row>
    <row r="21748" spans="6:9">
      <c r="F21748" s="4">
        <v>44386</v>
      </c>
      <c r="G21748">
        <v>0.1</v>
      </c>
      <c r="H21748">
        <f t="shared" si="345"/>
        <v>1.27</v>
      </c>
      <c r="I21748" s="105">
        <f>AVERAGE(H$10:H21748)</f>
        <v>1.0340977045862194</v>
      </c>
    </row>
    <row r="21749" spans="6:9">
      <c r="F21749" s="4">
        <v>44387</v>
      </c>
      <c r="G21749">
        <v>0.1</v>
      </c>
      <c r="H21749">
        <f t="shared" si="345"/>
        <v>1.27</v>
      </c>
      <c r="I21749" s="105">
        <f>AVERAGE(H$10:H21749)</f>
        <v>1.0341085556577656</v>
      </c>
    </row>
    <row r="21750" spans="6:9">
      <c r="F21750" s="4">
        <v>44388</v>
      </c>
      <c r="G21750">
        <v>0.1</v>
      </c>
      <c r="H21750">
        <f t="shared" si="345"/>
        <v>1.27</v>
      </c>
      <c r="I21750" s="105">
        <f>AVERAGE(H$10:H21750)</f>
        <v>1.034119405731099</v>
      </c>
    </row>
    <row r="21751" spans="6:9">
      <c r="F21751" s="4">
        <v>44389</v>
      </c>
      <c r="G21751">
        <v>0.1</v>
      </c>
      <c r="H21751">
        <f t="shared" si="345"/>
        <v>1.2799999999999998</v>
      </c>
      <c r="I21751" s="105">
        <f>AVERAGE(H$10:H21751)</f>
        <v>1.0341307147456453</v>
      </c>
    </row>
    <row r="21752" spans="6:9">
      <c r="F21752" s="4">
        <v>44390</v>
      </c>
      <c r="G21752">
        <v>0.1</v>
      </c>
      <c r="H21752">
        <f t="shared" si="345"/>
        <v>1.3199999999999998</v>
      </c>
      <c r="I21752" s="105">
        <f>AVERAGE(H$10:H21752)</f>
        <v>1.0341438623924859</v>
      </c>
    </row>
    <row r="21753" spans="6:9">
      <c r="F21753" s="4">
        <v>44391</v>
      </c>
      <c r="G21753">
        <v>0.1</v>
      </c>
      <c r="H21753">
        <f t="shared" si="345"/>
        <v>1.27</v>
      </c>
      <c r="I21753" s="105">
        <f>AVERAGE(H$10:H21753)</f>
        <v>1.0341547093450985</v>
      </c>
    </row>
    <row r="21754" spans="6:9">
      <c r="F21754" s="4">
        <v>44392</v>
      </c>
      <c r="G21754">
        <v>0.1</v>
      </c>
      <c r="H21754">
        <f t="shared" si="345"/>
        <v>1.21</v>
      </c>
      <c r="I21754" s="105">
        <f>AVERAGE(H$10:H21754)</f>
        <v>1.0341627960450597</v>
      </c>
    </row>
    <row r="21755" spans="6:9">
      <c r="F21755" s="4">
        <v>44393</v>
      </c>
      <c r="G21755">
        <v>0.1</v>
      </c>
      <c r="H21755">
        <f t="shared" si="345"/>
        <v>1.21</v>
      </c>
      <c r="I21755" s="105">
        <f>AVERAGE(H$10:H21755)</f>
        <v>1.0341708820012794</v>
      </c>
    </row>
    <row r="21756" spans="6:9">
      <c r="F21756" s="4">
        <v>44394</v>
      </c>
      <c r="G21756">
        <v>0.1</v>
      </c>
      <c r="H21756">
        <f t="shared" si="345"/>
        <v>1.21</v>
      </c>
      <c r="I21756" s="105">
        <f>AVERAGE(H$10:H21756)</f>
        <v>1.0341789672138602</v>
      </c>
    </row>
    <row r="21757" spans="6:9">
      <c r="F21757" s="4">
        <v>44395</v>
      </c>
      <c r="G21757">
        <v>0.1</v>
      </c>
      <c r="H21757">
        <f t="shared" si="345"/>
        <v>1.21</v>
      </c>
      <c r="I21757" s="105">
        <f>AVERAGE(H$10:H21757)</f>
        <v>1.034187051682905</v>
      </c>
    </row>
    <row r="21758" spans="6:9">
      <c r="F21758" s="4">
        <v>44396</v>
      </c>
      <c r="G21758">
        <v>0.1</v>
      </c>
      <c r="H21758">
        <f t="shared" si="345"/>
        <v>1.0899999999999999</v>
      </c>
      <c r="I21758" s="105">
        <f>AVERAGE(H$10:H21758)</f>
        <v>1.0341896179134589</v>
      </c>
    </row>
    <row r="21759" spans="6:9">
      <c r="F21759" s="4">
        <v>44397</v>
      </c>
      <c r="G21759">
        <v>0.1</v>
      </c>
      <c r="H21759">
        <f t="shared" si="345"/>
        <v>1.1299999999999999</v>
      </c>
      <c r="I21759" s="105">
        <f>AVERAGE(H$10:H21759)</f>
        <v>1.0341940229884974</v>
      </c>
    </row>
    <row r="21760" spans="6:9">
      <c r="F21760" s="4">
        <v>44398</v>
      </c>
      <c r="G21760">
        <v>0.1</v>
      </c>
      <c r="H21760">
        <f t="shared" si="345"/>
        <v>1.2</v>
      </c>
      <c r="I21760" s="105">
        <f>AVERAGE(H$10:H21760)</f>
        <v>1.0342016459013297</v>
      </c>
    </row>
    <row r="21761" spans="6:9">
      <c r="F21761" s="4">
        <v>44399</v>
      </c>
      <c r="G21761">
        <v>0.1</v>
      </c>
      <c r="H21761">
        <f t="shared" si="345"/>
        <v>1.17</v>
      </c>
      <c r="I21761" s="105">
        <f>AVERAGE(H$10:H21761)</f>
        <v>1.0342078889297452</v>
      </c>
    </row>
    <row r="21762" spans="6:9">
      <c r="F21762" s="4">
        <v>44400</v>
      </c>
      <c r="G21762">
        <v>0.1</v>
      </c>
      <c r="H21762">
        <f t="shared" si="345"/>
        <v>1.2</v>
      </c>
      <c r="I21762" s="105">
        <f>AVERAGE(H$10:H21762)</f>
        <v>1.0342155105042898</v>
      </c>
    </row>
    <row r="21763" spans="6:9">
      <c r="F21763" s="4">
        <v>44401</v>
      </c>
      <c r="G21763">
        <v>0.1</v>
      </c>
      <c r="H21763">
        <f t="shared" si="345"/>
        <v>1.2</v>
      </c>
      <c r="I21763" s="105">
        <f>AVERAGE(H$10:H21763)</f>
        <v>1.0342231313781292</v>
      </c>
    </row>
    <row r="21764" spans="6:9">
      <c r="F21764" s="4">
        <v>44402</v>
      </c>
      <c r="G21764">
        <v>0.1</v>
      </c>
      <c r="H21764">
        <f t="shared" si="345"/>
        <v>1.2</v>
      </c>
      <c r="I21764" s="105">
        <f>AVERAGE(H$10:H21764)</f>
        <v>1.0342307515513594</v>
      </c>
    </row>
    <row r="21765" spans="6:9">
      <c r="F21765" s="4">
        <v>44403</v>
      </c>
      <c r="G21765">
        <v>0.1</v>
      </c>
      <c r="H21765">
        <f t="shared" si="345"/>
        <v>1.19</v>
      </c>
      <c r="I21765" s="105">
        <f>AVERAGE(H$10:H21765)</f>
        <v>1.0342379113807603</v>
      </c>
    </row>
    <row r="21766" spans="6:9">
      <c r="F21766" s="4">
        <v>44404</v>
      </c>
      <c r="G21766">
        <v>0.1</v>
      </c>
      <c r="H21766">
        <f t="shared" si="345"/>
        <v>1.1499999999999999</v>
      </c>
      <c r="I21766" s="105">
        <f>AVERAGE(H$10:H21766)</f>
        <v>1.0342432320632358</v>
      </c>
    </row>
    <row r="21767" spans="6:9">
      <c r="F21767" s="4">
        <v>44405</v>
      </c>
      <c r="G21767">
        <v>0.1</v>
      </c>
      <c r="H21767">
        <f t="shared" si="345"/>
        <v>1.1599999999999999</v>
      </c>
      <c r="I21767" s="105">
        <f>AVERAGE(H$10:H21767)</f>
        <v>1.0342490118576992</v>
      </c>
    </row>
    <row r="21768" spans="6:9">
      <c r="F21768" s="4">
        <v>44406</v>
      </c>
      <c r="G21768">
        <v>0.1</v>
      </c>
      <c r="H21768">
        <f t="shared" si="345"/>
        <v>1.18</v>
      </c>
      <c r="I21768" s="105">
        <f>AVERAGE(H$10:H21768)</f>
        <v>1.0342557102807952</v>
      </c>
    </row>
    <row r="21769" spans="6:9">
      <c r="F21769" s="4">
        <v>44407</v>
      </c>
      <c r="G21769">
        <v>7.0000000000000007E-2</v>
      </c>
      <c r="H21769">
        <f t="shared" si="345"/>
        <v>1.17</v>
      </c>
      <c r="I21769" s="105">
        <f>AVERAGE(H$10:H21769)</f>
        <v>1.0342619485294033</v>
      </c>
    </row>
    <row r="21770" spans="6:9">
      <c r="F21770" s="4">
        <v>44408</v>
      </c>
      <c r="G21770">
        <v>7.0000000000000007E-2</v>
      </c>
      <c r="H21770">
        <f t="shared" si="345"/>
        <v>1.17</v>
      </c>
      <c r="I21770" s="105">
        <f>AVERAGE(H$10:H21770)</f>
        <v>1.0342681862046696</v>
      </c>
    </row>
    <row r="21771" spans="6:9">
      <c r="F21771" s="4">
        <v>44409</v>
      </c>
      <c r="G21771">
        <v>7.0000000000000007E-2</v>
      </c>
      <c r="H21771">
        <f t="shared" si="345"/>
        <v>1.17</v>
      </c>
      <c r="I21771" s="105">
        <f>AVERAGE(H$10:H21771)</f>
        <v>1.034274423306673</v>
      </c>
    </row>
    <row r="21772" spans="6:9">
      <c r="F21772" s="4">
        <v>44410</v>
      </c>
      <c r="G21772">
        <v>0.1</v>
      </c>
      <c r="H21772">
        <f t="shared" si="345"/>
        <v>1.0999999999999999</v>
      </c>
      <c r="I21772" s="105">
        <f>AVERAGE(H$10:H21772)</f>
        <v>1.0342774433671742</v>
      </c>
    </row>
    <row r="21773" spans="6:9">
      <c r="F21773" s="4">
        <v>44411</v>
      </c>
      <c r="G21773">
        <v>0.1</v>
      </c>
      <c r="H21773">
        <f t="shared" si="345"/>
        <v>1.0899999999999999</v>
      </c>
      <c r="I21773" s="105">
        <f>AVERAGE(H$10:H21773)</f>
        <v>1.0342800036757864</v>
      </c>
    </row>
    <row r="21774" spans="6:9">
      <c r="F21774" s="4">
        <v>44412</v>
      </c>
      <c r="G21774">
        <v>0.1</v>
      </c>
      <c r="H21774">
        <f t="shared" si="345"/>
        <v>1.0899999999999999</v>
      </c>
      <c r="I21774" s="105">
        <f>AVERAGE(H$10:H21774)</f>
        <v>1.03428256374913</v>
      </c>
    </row>
    <row r="21775" spans="6:9">
      <c r="F21775" s="4">
        <v>44413</v>
      </c>
      <c r="G21775">
        <v>0.1</v>
      </c>
      <c r="H21775">
        <f t="shared" si="345"/>
        <v>1.1299999999999999</v>
      </c>
      <c r="I21775" s="105">
        <f>AVERAGE(H$10:H21775)</f>
        <v>1.0342869613158052</v>
      </c>
    </row>
    <row r="21776" spans="6:9">
      <c r="F21776" s="4">
        <v>44414</v>
      </c>
      <c r="G21776">
        <v>0.1</v>
      </c>
      <c r="H21776">
        <f t="shared" si="345"/>
        <v>1.21</v>
      </c>
      <c r="I21776" s="105">
        <f>AVERAGE(H$10:H21776)</f>
        <v>1.0342950337667025</v>
      </c>
    </row>
    <row r="21777" spans="6:9">
      <c r="F21777" s="4">
        <v>44415</v>
      </c>
      <c r="G21777">
        <v>0.1</v>
      </c>
      <c r="H21777">
        <f t="shared" si="345"/>
        <v>1.21</v>
      </c>
      <c r="I21777" s="105">
        <f>AVERAGE(H$10:H21777)</f>
        <v>1.0343031054759193</v>
      </c>
    </row>
    <row r="21778" spans="6:9">
      <c r="F21778" s="4">
        <v>44416</v>
      </c>
      <c r="G21778">
        <v>0.1</v>
      </c>
      <c r="H21778">
        <f t="shared" si="345"/>
        <v>1.21</v>
      </c>
      <c r="I21778" s="105">
        <f>AVERAGE(H$10:H21778)</f>
        <v>1.034311176443558</v>
      </c>
    </row>
    <row r="21779" spans="6:9">
      <c r="F21779" s="4">
        <v>44417</v>
      </c>
      <c r="G21779">
        <v>0.1</v>
      </c>
      <c r="H21779">
        <f t="shared" si="345"/>
        <v>1.23</v>
      </c>
      <c r="I21779" s="105">
        <f>AVERAGE(H$10:H21779)</f>
        <v>1.0343201653651728</v>
      </c>
    </row>
    <row r="21780" spans="6:9">
      <c r="F21780" s="4">
        <v>44418</v>
      </c>
      <c r="G21780">
        <v>0.1</v>
      </c>
      <c r="H21780">
        <f t="shared" si="345"/>
        <v>1.26</v>
      </c>
      <c r="I21780" s="105">
        <f>AVERAGE(H$10:H21780)</f>
        <v>1.034330531440899</v>
      </c>
    </row>
    <row r="21781" spans="6:9">
      <c r="F21781" s="4">
        <v>44419</v>
      </c>
      <c r="G21781">
        <v>0.1</v>
      </c>
      <c r="H21781">
        <f t="shared" si="345"/>
        <v>1.25</v>
      </c>
      <c r="I21781" s="105">
        <f>AVERAGE(H$10:H21781)</f>
        <v>1.0343404372588558</v>
      </c>
    </row>
    <row r="21782" spans="6:9">
      <c r="F21782" s="4">
        <v>44420</v>
      </c>
      <c r="G21782">
        <v>0.1</v>
      </c>
      <c r="H21782">
        <f t="shared" si="345"/>
        <v>1.26</v>
      </c>
      <c r="I21782" s="105">
        <f>AVERAGE(H$10:H21782)</f>
        <v>1.0343508014513301</v>
      </c>
    </row>
    <row r="21783" spans="6:9">
      <c r="F21783" s="4">
        <v>44421</v>
      </c>
      <c r="G21783">
        <v>0.1</v>
      </c>
      <c r="H21783">
        <f t="shared" si="345"/>
        <v>1.19</v>
      </c>
      <c r="I21783" s="105">
        <f>AVERAGE(H$10:H21783)</f>
        <v>1.0343579498484343</v>
      </c>
    </row>
    <row r="21784" spans="6:9">
      <c r="F21784" s="4">
        <v>44422</v>
      </c>
      <c r="G21784">
        <v>0.1</v>
      </c>
      <c r="H21784">
        <f t="shared" si="345"/>
        <v>1.19</v>
      </c>
      <c r="I21784" s="105">
        <f>AVERAGE(H$10:H21784)</f>
        <v>1.0343650975889693</v>
      </c>
    </row>
    <row r="21785" spans="6:9">
      <c r="F21785" s="4">
        <v>44423</v>
      </c>
      <c r="G21785">
        <v>0.1</v>
      </c>
      <c r="H21785">
        <f t="shared" si="345"/>
        <v>1.19</v>
      </c>
      <c r="I21785" s="105">
        <f>AVERAGE(H$10:H21785)</f>
        <v>1.0343722446730257</v>
      </c>
    </row>
    <row r="21786" spans="6:9">
      <c r="F21786" s="4">
        <v>44424</v>
      </c>
      <c r="G21786">
        <v>0.1</v>
      </c>
      <c r="H21786">
        <f t="shared" si="345"/>
        <v>1.1599999999999999</v>
      </c>
      <c r="I21786" s="105">
        <f>AVERAGE(H$10:H21786)</f>
        <v>1.0343780135004732</v>
      </c>
    </row>
    <row r="21787" spans="6:9">
      <c r="F21787" s="4">
        <v>44425</v>
      </c>
      <c r="G21787">
        <v>0.1</v>
      </c>
      <c r="H21787">
        <f t="shared" si="345"/>
        <v>1.1599999999999999</v>
      </c>
      <c r="I21787" s="105">
        <f>AVERAGE(H$10:H21787)</f>
        <v>1.0343837817981361</v>
      </c>
    </row>
    <row r="21788" spans="6:9">
      <c r="F21788" s="4">
        <v>44426</v>
      </c>
      <c r="G21788">
        <v>0.09</v>
      </c>
      <c r="H21788">
        <f t="shared" si="345"/>
        <v>1.18</v>
      </c>
      <c r="I21788" s="105">
        <f>AVERAGE(H$10:H21788)</f>
        <v>1.0343904678818956</v>
      </c>
    </row>
    <row r="21789" spans="6:9">
      <c r="F21789" s="4">
        <v>44427</v>
      </c>
      <c r="G21789">
        <v>0.09</v>
      </c>
      <c r="H21789">
        <f t="shared" si="345"/>
        <v>1.1499999999999999</v>
      </c>
      <c r="I21789" s="105">
        <f>AVERAGE(H$10:H21789)</f>
        <v>1.0343957759412217</v>
      </c>
    </row>
    <row r="21790" spans="6:9">
      <c r="F21790" s="4">
        <v>44428</v>
      </c>
      <c r="G21790">
        <v>0.09</v>
      </c>
      <c r="H21790">
        <f t="shared" si="345"/>
        <v>1.17</v>
      </c>
      <c r="I21790" s="105">
        <f>AVERAGE(H$10:H21790)</f>
        <v>1.0344020017446309</v>
      </c>
    </row>
    <row r="21791" spans="6:9">
      <c r="F21791" s="4">
        <v>44429</v>
      </c>
      <c r="G21791">
        <v>0.09</v>
      </c>
      <c r="H21791">
        <f t="shared" si="345"/>
        <v>1.17</v>
      </c>
      <c r="I21791" s="105">
        <f>AVERAGE(H$10:H21791)</f>
        <v>1.0344082269763935</v>
      </c>
    </row>
    <row r="21792" spans="6:9">
      <c r="F21792" s="4">
        <v>44430</v>
      </c>
      <c r="G21792">
        <v>0.09</v>
      </c>
      <c r="H21792">
        <f t="shared" si="345"/>
        <v>1.17</v>
      </c>
      <c r="I21792" s="105">
        <f>AVERAGE(H$10:H21792)</f>
        <v>1.0344144516365883</v>
      </c>
    </row>
    <row r="21793" spans="6:9">
      <c r="F21793" s="4">
        <v>44431</v>
      </c>
      <c r="G21793">
        <v>0.09</v>
      </c>
      <c r="H21793">
        <f t="shared" ref="H21793:H21816" si="346">IFERROR(((VLOOKUP(F21793,$A$9:$B$14923,2,FALSE))-G21793),H21792)</f>
        <v>1.1599999999999999</v>
      </c>
      <c r="I21793" s="105">
        <f>AVERAGE(H$10:H21793)</f>
        <v>1.0344202166727783</v>
      </c>
    </row>
    <row r="21794" spans="6:9">
      <c r="F21794" s="4">
        <v>44432</v>
      </c>
      <c r="G21794">
        <v>0.09</v>
      </c>
      <c r="H21794">
        <f t="shared" si="346"/>
        <v>1.2</v>
      </c>
      <c r="I21794" s="105">
        <f>AVERAGE(H$10:H21794)</f>
        <v>1.0344278173054764</v>
      </c>
    </row>
    <row r="21795" spans="6:9">
      <c r="F21795" s="4">
        <v>44433</v>
      </c>
      <c r="G21795">
        <v>0.09</v>
      </c>
      <c r="H21795">
        <f t="shared" si="346"/>
        <v>1.26</v>
      </c>
      <c r="I21795" s="105">
        <f>AVERAGE(H$10:H21795)</f>
        <v>1.0344381713026622</v>
      </c>
    </row>
    <row r="21796" spans="6:9">
      <c r="F21796" s="4">
        <v>44434</v>
      </c>
      <c r="G21796">
        <v>0.09</v>
      </c>
      <c r="H21796">
        <f t="shared" si="346"/>
        <v>1.25</v>
      </c>
      <c r="I21796" s="105">
        <f>AVERAGE(H$10:H21796)</f>
        <v>1.0344480653600678</v>
      </c>
    </row>
    <row r="21797" spans="6:9">
      <c r="F21797" s="4">
        <v>44435</v>
      </c>
      <c r="G21797">
        <v>0.08</v>
      </c>
      <c r="H21797">
        <f t="shared" si="346"/>
        <v>1.23</v>
      </c>
      <c r="I21797" s="105">
        <f>AVERAGE(H$10:H21797)</f>
        <v>1.0344570405727831</v>
      </c>
    </row>
    <row r="21798" spans="6:9">
      <c r="F21798" s="4">
        <v>44436</v>
      </c>
      <c r="G21798">
        <v>0.08</v>
      </c>
      <c r="H21798">
        <f t="shared" si="346"/>
        <v>1.23</v>
      </c>
      <c r="I21798" s="105">
        <f>AVERAGE(H$10:H21798)</f>
        <v>1.0344660149616687</v>
      </c>
    </row>
    <row r="21799" spans="6:9">
      <c r="F21799" s="4">
        <v>44437</v>
      </c>
      <c r="G21799">
        <v>0.08</v>
      </c>
      <c r="H21799">
        <f t="shared" si="346"/>
        <v>1.23</v>
      </c>
      <c r="I21799" s="105">
        <f>AVERAGE(H$10:H21799)</f>
        <v>1.0344749885268381</v>
      </c>
    </row>
    <row r="21800" spans="6:9">
      <c r="F21800" s="4">
        <v>44438</v>
      </c>
      <c r="G21800">
        <v>0.08</v>
      </c>
      <c r="H21800">
        <f t="shared" si="346"/>
        <v>1.21</v>
      </c>
      <c r="I21800" s="105">
        <f>AVERAGE(H$10:H21800)</f>
        <v>1.0344830434582992</v>
      </c>
    </row>
    <row r="21801" spans="6:9">
      <c r="F21801" s="4">
        <v>44439</v>
      </c>
      <c r="G21801">
        <v>0.06</v>
      </c>
      <c r="H21801">
        <f t="shared" si="346"/>
        <v>1.24</v>
      </c>
      <c r="I21801" s="105">
        <f>AVERAGE(H$10:H21801)</f>
        <v>1.034492474302487</v>
      </c>
    </row>
    <row r="21802" spans="6:9">
      <c r="F21802" s="4">
        <v>44440</v>
      </c>
      <c r="G21802">
        <v>0.08</v>
      </c>
      <c r="H21802">
        <f t="shared" si="346"/>
        <v>1.23</v>
      </c>
      <c r="I21802" s="105">
        <f>AVERAGE(H$10:H21802)</f>
        <v>1.0345014454182444</v>
      </c>
    </row>
    <row r="21803" spans="6:9">
      <c r="F21803" s="4">
        <v>44441</v>
      </c>
      <c r="G21803">
        <v>0.08</v>
      </c>
      <c r="H21803">
        <f t="shared" si="346"/>
        <v>1.21</v>
      </c>
      <c r="I21803" s="105">
        <f>AVERAGE(H$10:H21803)</f>
        <v>1.0345094980269707</v>
      </c>
    </row>
    <row r="21804" spans="6:9">
      <c r="F21804" s="4">
        <v>44442</v>
      </c>
      <c r="G21804">
        <v>0.08</v>
      </c>
      <c r="H21804">
        <f t="shared" si="346"/>
        <v>1.25</v>
      </c>
      <c r="I21804" s="105">
        <f>AVERAGE(H$10:H21804)</f>
        <v>1.034519385180078</v>
      </c>
    </row>
    <row r="21805" spans="6:9">
      <c r="F21805" s="4">
        <v>44443</v>
      </c>
      <c r="G21805">
        <v>0.08</v>
      </c>
      <c r="H21805">
        <f t="shared" si="346"/>
        <v>1.25</v>
      </c>
      <c r="I21805" s="105">
        <f>AVERAGE(H$10:H21805)</f>
        <v>1.0345292714259404</v>
      </c>
    </row>
    <row r="21806" spans="6:9">
      <c r="F21806" s="4">
        <v>44444</v>
      </c>
      <c r="G21806">
        <v>0.08</v>
      </c>
      <c r="H21806">
        <f t="shared" si="346"/>
        <v>1.25</v>
      </c>
      <c r="I21806" s="105">
        <f>AVERAGE(H$10:H21806)</f>
        <v>1.0345391567646831</v>
      </c>
    </row>
    <row r="21807" spans="6:9">
      <c r="F21807" s="4">
        <v>44445</v>
      </c>
      <c r="G21807">
        <v>0.08</v>
      </c>
      <c r="H21807">
        <f t="shared" si="346"/>
        <v>1.25</v>
      </c>
      <c r="I21807" s="105">
        <f>AVERAGE(H$10:H21807)</f>
        <v>1.0345490411964309</v>
      </c>
    </row>
    <row r="21808" spans="6:9">
      <c r="F21808" s="4">
        <v>44446</v>
      </c>
      <c r="G21808">
        <v>0.08</v>
      </c>
      <c r="H21808">
        <f t="shared" si="346"/>
        <v>1.2999999999999998</v>
      </c>
      <c r="I21808" s="105">
        <f>AVERAGE(H$10:H21808)</f>
        <v>1.0345612184045048</v>
      </c>
    </row>
    <row r="21809" spans="6:12">
      <c r="F21809" s="4">
        <v>44447</v>
      </c>
      <c r="G21809">
        <v>0.08</v>
      </c>
      <c r="H21809">
        <f t="shared" si="346"/>
        <v>1.27</v>
      </c>
      <c r="I21809" s="105">
        <f>AVERAGE(H$10:H21809)</f>
        <v>1.0345720183486147</v>
      </c>
    </row>
    <row r="21810" spans="6:12">
      <c r="F21810" s="4">
        <v>44448</v>
      </c>
      <c r="G21810">
        <v>0.08</v>
      </c>
      <c r="H21810">
        <f t="shared" si="346"/>
        <v>1.22</v>
      </c>
      <c r="I21810" s="105">
        <f>AVERAGE(H$10:H21810)</f>
        <v>1.034580523829173</v>
      </c>
    </row>
    <row r="21811" spans="6:12">
      <c r="F21811" s="4">
        <v>44449</v>
      </c>
      <c r="G21811">
        <v>0.08</v>
      </c>
      <c r="H21811">
        <f t="shared" si="346"/>
        <v>1.27</v>
      </c>
      <c r="I21811" s="105">
        <f>AVERAGE(H$10:H21811)</f>
        <v>1.0345913218970644</v>
      </c>
    </row>
    <row r="21812" spans="6:12">
      <c r="F21812" s="4">
        <v>44450</v>
      </c>
      <c r="G21812">
        <v>0.08</v>
      </c>
      <c r="H21812">
        <f t="shared" si="346"/>
        <v>1.27</v>
      </c>
      <c r="I21812" s="105">
        <f>AVERAGE(H$10:H21812)</f>
        <v>1.0346021189744439</v>
      </c>
    </row>
    <row r="21813" spans="6:12">
      <c r="F21813" s="4">
        <v>44451</v>
      </c>
      <c r="G21813">
        <v>0.08</v>
      </c>
      <c r="H21813">
        <f t="shared" si="346"/>
        <v>1.27</v>
      </c>
      <c r="I21813" s="105">
        <f>AVERAGE(H$10:H21813)</f>
        <v>1.0346129150614474</v>
      </c>
    </row>
    <row r="21814" spans="6:12">
      <c r="F21814" s="4">
        <v>44452</v>
      </c>
      <c r="G21814">
        <v>0.08</v>
      </c>
      <c r="H21814">
        <f t="shared" si="346"/>
        <v>1.25</v>
      </c>
      <c r="I21814" s="105">
        <f>AVERAGE(H$10:H21814)</f>
        <v>1.0346227929373906</v>
      </c>
    </row>
    <row r="21815" spans="6:12">
      <c r="F21815" s="4">
        <v>44453</v>
      </c>
      <c r="G21815">
        <v>0.08</v>
      </c>
      <c r="H21815">
        <f t="shared" si="346"/>
        <v>1.2</v>
      </c>
      <c r="I21815" s="105">
        <f>AVERAGE(H$10:H21815)</f>
        <v>1.0346303769604606</v>
      </c>
    </row>
    <row r="21816" spans="6:12">
      <c r="F21816" s="4">
        <v>44454</v>
      </c>
      <c r="G21816">
        <v>0.08</v>
      </c>
      <c r="H21816">
        <f t="shared" si="346"/>
        <v>1.23</v>
      </c>
      <c r="I21816" s="105">
        <f>AVERAGE(H$10:H21816)</f>
        <v>1.0346393359930206</v>
      </c>
    </row>
    <row r="21817" spans="6:12">
      <c r="F21817" s="4">
        <v>44455</v>
      </c>
      <c r="G21817">
        <v>0.08</v>
      </c>
      <c r="H21817">
        <f>IFERROR(((VLOOKUP(F21817,$A$9:$B$14923,2,FALSE))-G21817),H21816)</f>
        <v>1.26</v>
      </c>
      <c r="I21817" s="105">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H73" sqref="H73"/>
    </sheetView>
  </sheetViews>
  <sheetFormatPr defaultColWidth="20.7109375" defaultRowHeight="12.75"/>
  <cols>
    <col min="1" max="1" width="11.42578125" customWidth="1"/>
    <col min="2" max="2" width="10.42578125" customWidth="1"/>
    <col min="3" max="3" width="15.42578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305</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309</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310</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6">
        <v>43678</v>
      </c>
      <c r="B7462" s="167">
        <v>17.87</v>
      </c>
    </row>
    <row r="7463" spans="1:4">
      <c r="A7463" s="166">
        <v>43679</v>
      </c>
      <c r="B7463" s="167">
        <v>17.61</v>
      </c>
    </row>
    <row r="7464" spans="1:4">
      <c r="A7464" s="166">
        <v>43682</v>
      </c>
      <c r="B7464" s="167">
        <v>24.59</v>
      </c>
    </row>
    <row r="7465" spans="1:4">
      <c r="A7465" s="166">
        <v>43683</v>
      </c>
      <c r="B7465" s="167">
        <v>20.170000000000002</v>
      </c>
    </row>
    <row r="7466" spans="1:4">
      <c r="A7466" s="166">
        <v>43684</v>
      </c>
      <c r="B7466" s="167">
        <v>19.489999999999998</v>
      </c>
    </row>
    <row r="7467" spans="1:4">
      <c r="A7467" s="166">
        <v>43685</v>
      </c>
      <c r="B7467" s="167">
        <v>16.91</v>
      </c>
    </row>
    <row r="7468" spans="1:4">
      <c r="A7468" s="166">
        <v>43686</v>
      </c>
      <c r="B7468" s="167">
        <v>17.97</v>
      </c>
    </row>
    <row r="7469" spans="1:4">
      <c r="A7469" s="166">
        <v>43689</v>
      </c>
      <c r="B7469" s="167">
        <v>21.09</v>
      </c>
    </row>
    <row r="7470" spans="1:4">
      <c r="A7470" s="166">
        <v>43690</v>
      </c>
      <c r="B7470" s="167">
        <v>17.52</v>
      </c>
    </row>
    <row r="7471" spans="1:4">
      <c r="A7471" s="166">
        <v>43691</v>
      </c>
      <c r="B7471" s="167">
        <v>22.1</v>
      </c>
    </row>
    <row r="7472" spans="1:4">
      <c r="A7472" s="166">
        <v>43692</v>
      </c>
      <c r="B7472" s="167">
        <v>21.18</v>
      </c>
    </row>
    <row r="7473" spans="1:2">
      <c r="A7473" s="166">
        <v>43693</v>
      </c>
      <c r="B7473" s="167">
        <v>18.47</v>
      </c>
    </row>
    <row r="7474" spans="1:2">
      <c r="A7474" s="166">
        <v>43696</v>
      </c>
      <c r="B7474" s="167">
        <v>16.88</v>
      </c>
    </row>
    <row r="7475" spans="1:2">
      <c r="A7475" s="166">
        <v>43697</v>
      </c>
      <c r="B7475" s="167">
        <v>17.5</v>
      </c>
    </row>
    <row r="7476" spans="1:2">
      <c r="A7476" s="166">
        <v>43698</v>
      </c>
      <c r="B7476" s="167">
        <v>15.8</v>
      </c>
    </row>
    <row r="7477" spans="1:2">
      <c r="A7477" s="166">
        <v>43699</v>
      </c>
      <c r="B7477" s="167">
        <v>16.68</v>
      </c>
    </row>
    <row r="7478" spans="1:2">
      <c r="A7478" s="166">
        <v>43700</v>
      </c>
      <c r="B7478" s="167">
        <v>19.87</v>
      </c>
    </row>
    <row r="7479" spans="1:2">
      <c r="A7479" s="166">
        <v>43703</v>
      </c>
      <c r="B7479" s="167">
        <v>19.32</v>
      </c>
    </row>
    <row r="7480" spans="1:2">
      <c r="A7480" s="166">
        <v>43704</v>
      </c>
      <c r="B7480" s="167">
        <v>20.309999999999999</v>
      </c>
    </row>
    <row r="7481" spans="1:2">
      <c r="A7481" s="166">
        <v>43705</v>
      </c>
      <c r="B7481" s="167">
        <v>19.350000000000001</v>
      </c>
    </row>
    <row r="7482" spans="1:2">
      <c r="A7482" s="166">
        <v>43706</v>
      </c>
      <c r="B7482" s="167">
        <v>17.88</v>
      </c>
    </row>
    <row r="7483" spans="1:2">
      <c r="A7483" s="166">
        <v>43707</v>
      </c>
      <c r="B7483" s="167">
        <v>18.98</v>
      </c>
    </row>
    <row r="7484" spans="1:2">
      <c r="A7484" s="166">
        <v>43711</v>
      </c>
      <c r="B7484" s="167">
        <v>19.66</v>
      </c>
    </row>
    <row r="7485" spans="1:2">
      <c r="A7485" s="166">
        <v>43712</v>
      </c>
      <c r="B7485" s="167">
        <v>17.329999999999998</v>
      </c>
    </row>
    <row r="7486" spans="1:2">
      <c r="A7486" s="166">
        <v>43713</v>
      </c>
      <c r="B7486" s="167">
        <v>16.27</v>
      </c>
    </row>
    <row r="7487" spans="1:2">
      <c r="A7487" s="166">
        <v>43714</v>
      </c>
      <c r="B7487" s="167">
        <v>15</v>
      </c>
    </row>
    <row r="7488" spans="1:2">
      <c r="A7488" s="166">
        <v>43717</v>
      </c>
      <c r="B7488" s="167">
        <v>15.27</v>
      </c>
    </row>
    <row r="7489" spans="1:4">
      <c r="A7489" s="166">
        <v>43718</v>
      </c>
      <c r="B7489" s="167">
        <v>15.2</v>
      </c>
    </row>
    <row r="7490" spans="1:4">
      <c r="A7490" s="166">
        <v>43719</v>
      </c>
      <c r="B7490" s="167">
        <v>14.61</v>
      </c>
    </row>
    <row r="7491" spans="1:4">
      <c r="A7491" s="166">
        <v>43720</v>
      </c>
      <c r="B7491" s="167">
        <v>14.22</v>
      </c>
    </row>
    <row r="7492" spans="1:4">
      <c r="A7492" s="166">
        <v>43721</v>
      </c>
      <c r="B7492" s="167">
        <v>13.74</v>
      </c>
    </row>
    <row r="7493" spans="1:4">
      <c r="A7493" s="166">
        <v>43724</v>
      </c>
      <c r="B7493" s="167">
        <v>14.67</v>
      </c>
    </row>
    <row r="7494" spans="1:4">
      <c r="A7494" s="166">
        <v>43725</v>
      </c>
      <c r="B7494" s="167">
        <v>14.44</v>
      </c>
    </row>
    <row r="7495" spans="1:4">
      <c r="A7495" s="166">
        <v>43726</v>
      </c>
      <c r="B7495" s="167">
        <v>13.95</v>
      </c>
    </row>
    <row r="7496" spans="1:4">
      <c r="A7496" s="166">
        <v>43727</v>
      </c>
      <c r="B7496" s="167">
        <v>14.05</v>
      </c>
    </row>
    <row r="7497" spans="1:4">
      <c r="A7497" s="166">
        <v>43728</v>
      </c>
      <c r="B7497" s="167">
        <v>15.32</v>
      </c>
    </row>
    <row r="7498" spans="1:4">
      <c r="A7498" s="166">
        <v>43731</v>
      </c>
      <c r="B7498" s="167">
        <v>14.91</v>
      </c>
    </row>
    <row r="7499" spans="1:4">
      <c r="A7499" s="166">
        <v>43732</v>
      </c>
      <c r="B7499" s="167">
        <v>17.05</v>
      </c>
    </row>
    <row r="7500" spans="1:4">
      <c r="A7500" s="166">
        <v>43733</v>
      </c>
      <c r="B7500" s="167">
        <v>15.96</v>
      </c>
    </row>
    <row r="7501" spans="1:4">
      <c r="A7501" s="166">
        <v>43734</v>
      </c>
      <c r="B7501" s="167">
        <v>16.07</v>
      </c>
    </row>
    <row r="7502" spans="1:4">
      <c r="A7502" s="166">
        <v>43735</v>
      </c>
      <c r="B7502" s="167">
        <v>17.22</v>
      </c>
    </row>
    <row r="7503" spans="1:4">
      <c r="A7503" s="166">
        <v>43738</v>
      </c>
      <c r="B7503" s="167">
        <v>16.239999999999998</v>
      </c>
      <c r="C7503" s="12" t="s">
        <v>318</v>
      </c>
      <c r="D7503" s="2">
        <f>AVERAGE(B7439:B7503)</f>
        <v>15.946615384615388</v>
      </c>
    </row>
    <row r="7504" spans="1:4">
      <c r="A7504" s="166">
        <v>43739</v>
      </c>
      <c r="B7504" s="167">
        <v>18.559999999999999</v>
      </c>
    </row>
    <row r="7505" spans="1:2">
      <c r="A7505" s="166">
        <v>43740</v>
      </c>
      <c r="B7505" s="167">
        <v>20.56</v>
      </c>
    </row>
    <row r="7506" spans="1:2">
      <c r="A7506" s="166">
        <v>43741</v>
      </c>
      <c r="B7506" s="167">
        <v>19.12</v>
      </c>
    </row>
    <row r="7507" spans="1:2">
      <c r="A7507" s="166">
        <v>43742</v>
      </c>
      <c r="B7507" s="167">
        <v>17.04</v>
      </c>
    </row>
    <row r="7508" spans="1:2">
      <c r="A7508" s="166">
        <v>43745</v>
      </c>
      <c r="B7508" s="167">
        <v>17.86</v>
      </c>
    </row>
    <row r="7509" spans="1:2">
      <c r="A7509" s="166">
        <v>43746</v>
      </c>
      <c r="B7509" s="167">
        <v>20.28</v>
      </c>
    </row>
    <row r="7510" spans="1:2">
      <c r="A7510" s="166">
        <v>43747</v>
      </c>
      <c r="B7510" s="167">
        <v>18.64</v>
      </c>
    </row>
    <row r="7511" spans="1:2">
      <c r="A7511" s="166">
        <v>43748</v>
      </c>
      <c r="B7511" s="167">
        <v>17.57</v>
      </c>
    </row>
    <row r="7512" spans="1:2">
      <c r="A7512" s="166">
        <v>43749</v>
      </c>
      <c r="B7512" s="167">
        <v>15.58</v>
      </c>
    </row>
    <row r="7513" spans="1:2">
      <c r="A7513" s="166">
        <v>43752</v>
      </c>
      <c r="B7513" s="167">
        <v>14.57</v>
      </c>
    </row>
    <row r="7514" spans="1:2">
      <c r="A7514" s="166">
        <v>43753</v>
      </c>
      <c r="B7514" s="167">
        <v>13.54</v>
      </c>
    </row>
    <row r="7515" spans="1:2">
      <c r="A7515" s="166">
        <v>43754</v>
      </c>
      <c r="B7515" s="167">
        <v>13.68</v>
      </c>
    </row>
    <row r="7516" spans="1:2">
      <c r="A7516" s="166">
        <v>43755</v>
      </c>
      <c r="B7516" s="167">
        <v>13.79</v>
      </c>
    </row>
    <row r="7517" spans="1:2">
      <c r="A7517" s="166">
        <v>43756</v>
      </c>
      <c r="B7517" s="167">
        <v>14.25</v>
      </c>
    </row>
    <row r="7518" spans="1:2">
      <c r="A7518" s="166">
        <v>43759</v>
      </c>
      <c r="B7518" s="167">
        <v>14</v>
      </c>
    </row>
    <row r="7519" spans="1:2">
      <c r="A7519" s="166">
        <v>43760</v>
      </c>
      <c r="B7519" s="167">
        <v>14.46</v>
      </c>
    </row>
    <row r="7520" spans="1:2">
      <c r="A7520" s="166">
        <v>43761</v>
      </c>
      <c r="B7520" s="167">
        <v>14.01</v>
      </c>
    </row>
    <row r="7521" spans="1:3">
      <c r="A7521" s="166">
        <v>43762</v>
      </c>
      <c r="B7521" s="167">
        <v>13.71</v>
      </c>
    </row>
    <row r="7522" spans="1:3">
      <c r="A7522" s="166">
        <v>43763</v>
      </c>
      <c r="B7522" s="167">
        <v>12.65</v>
      </c>
    </row>
    <row r="7523" spans="1:3">
      <c r="A7523" s="166">
        <v>43766</v>
      </c>
      <c r="B7523" s="167">
        <v>13.11</v>
      </c>
    </row>
    <row r="7524" spans="1:3">
      <c r="A7524" s="166">
        <v>43767</v>
      </c>
      <c r="B7524" s="167">
        <v>13.2</v>
      </c>
    </row>
    <row r="7525" spans="1:3">
      <c r="A7525" s="166">
        <v>43768</v>
      </c>
      <c r="B7525" s="167">
        <v>12.33</v>
      </c>
    </row>
    <row r="7526" spans="1:3">
      <c r="A7526" s="166">
        <v>43769</v>
      </c>
      <c r="B7526" s="167">
        <v>13.22</v>
      </c>
    </row>
    <row r="7527" spans="1:3">
      <c r="A7527" s="166">
        <v>43770</v>
      </c>
      <c r="B7527" s="167">
        <v>12.3</v>
      </c>
      <c r="C7527" s="12"/>
    </row>
    <row r="7528" spans="1:3">
      <c r="A7528" s="166">
        <v>43773</v>
      </c>
      <c r="B7528" s="167">
        <v>12.83</v>
      </c>
    </row>
    <row r="7529" spans="1:3">
      <c r="A7529" s="166">
        <v>43774</v>
      </c>
      <c r="B7529" s="167">
        <v>13.1</v>
      </c>
    </row>
    <row r="7530" spans="1:3">
      <c r="A7530" s="166">
        <v>43775</v>
      </c>
      <c r="B7530" s="167">
        <v>12.62</v>
      </c>
    </row>
    <row r="7531" spans="1:3">
      <c r="A7531" s="166">
        <v>43776</v>
      </c>
      <c r="B7531" s="167">
        <v>12.73</v>
      </c>
    </row>
    <row r="7532" spans="1:3">
      <c r="A7532" s="166">
        <v>43777</v>
      </c>
      <c r="B7532" s="167">
        <v>12.07</v>
      </c>
    </row>
    <row r="7533" spans="1:3">
      <c r="A7533" s="166">
        <v>43780</v>
      </c>
      <c r="B7533" s="167">
        <v>12.69</v>
      </c>
    </row>
    <row r="7534" spans="1:3">
      <c r="A7534" s="166">
        <v>43781</v>
      </c>
      <c r="B7534" s="167">
        <v>12.68</v>
      </c>
    </row>
    <row r="7535" spans="1:3">
      <c r="A7535" s="166">
        <v>43782</v>
      </c>
      <c r="B7535" s="167">
        <v>13</v>
      </c>
    </row>
    <row r="7536" spans="1:3">
      <c r="A7536" s="166">
        <v>43783</v>
      </c>
      <c r="B7536" s="167">
        <v>13.05</v>
      </c>
    </row>
    <row r="7537" spans="1:2">
      <c r="A7537" s="166">
        <v>43784</v>
      </c>
      <c r="B7537" s="167">
        <v>12.05</v>
      </c>
    </row>
    <row r="7538" spans="1:2">
      <c r="A7538" s="166">
        <v>43787</v>
      </c>
      <c r="B7538" s="167">
        <v>12.46</v>
      </c>
    </row>
    <row r="7539" spans="1:2">
      <c r="A7539" s="166">
        <v>43788</v>
      </c>
      <c r="B7539" s="167">
        <v>12.86</v>
      </c>
    </row>
    <row r="7540" spans="1:2">
      <c r="A7540" s="166">
        <v>43789</v>
      </c>
      <c r="B7540" s="167">
        <v>12.78</v>
      </c>
    </row>
    <row r="7541" spans="1:2">
      <c r="A7541" s="166">
        <v>43790</v>
      </c>
      <c r="B7541" s="167">
        <v>13.13</v>
      </c>
    </row>
    <row r="7542" spans="1:2">
      <c r="A7542" s="166">
        <v>43791</v>
      </c>
      <c r="B7542" s="167">
        <v>12.34</v>
      </c>
    </row>
    <row r="7543" spans="1:2">
      <c r="A7543" s="166">
        <v>43794</v>
      </c>
      <c r="B7543" s="167">
        <v>11.87</v>
      </c>
    </row>
    <row r="7544" spans="1:2">
      <c r="A7544" s="166">
        <v>43795</v>
      </c>
      <c r="B7544" s="167">
        <v>11.54</v>
      </c>
    </row>
    <row r="7545" spans="1:2">
      <c r="A7545" s="166">
        <v>43796</v>
      </c>
      <c r="B7545" s="167">
        <v>11.75</v>
      </c>
    </row>
    <row r="7546" spans="1:2">
      <c r="A7546" s="166">
        <v>43798</v>
      </c>
      <c r="B7546" s="167">
        <v>12.62</v>
      </c>
    </row>
    <row r="7547" spans="1:2">
      <c r="A7547" s="166">
        <v>43801</v>
      </c>
      <c r="B7547" s="167">
        <v>14.91</v>
      </c>
    </row>
    <row r="7548" spans="1:2">
      <c r="A7548" s="166">
        <v>43802</v>
      </c>
      <c r="B7548" s="167">
        <v>15.96</v>
      </c>
    </row>
    <row r="7549" spans="1:2">
      <c r="A7549" s="166">
        <v>43803</v>
      </c>
      <c r="B7549" s="167">
        <v>14.8</v>
      </c>
    </row>
    <row r="7550" spans="1:2">
      <c r="A7550" s="166">
        <v>43804</v>
      </c>
      <c r="B7550" s="167">
        <v>14.52</v>
      </c>
    </row>
    <row r="7551" spans="1:2">
      <c r="A7551" s="166">
        <v>43805</v>
      </c>
      <c r="B7551" s="167">
        <v>13.62</v>
      </c>
    </row>
    <row r="7552" spans="1:2">
      <c r="A7552" s="166">
        <v>43808</v>
      </c>
      <c r="B7552" s="167">
        <v>15.86</v>
      </c>
    </row>
    <row r="7553" spans="1:4">
      <c r="A7553" s="166">
        <v>43809</v>
      </c>
      <c r="B7553" s="167">
        <v>15.68</v>
      </c>
    </row>
    <row r="7554" spans="1:4">
      <c r="A7554" s="166">
        <v>43810</v>
      </c>
      <c r="B7554" s="167">
        <v>14.99</v>
      </c>
    </row>
    <row r="7555" spans="1:4">
      <c r="A7555" s="166">
        <v>43811</v>
      </c>
      <c r="B7555" s="167">
        <v>13.94</v>
      </c>
    </row>
    <row r="7556" spans="1:4">
      <c r="A7556" s="166">
        <v>43812</v>
      </c>
      <c r="B7556" s="167">
        <v>12.63</v>
      </c>
    </row>
    <row r="7557" spans="1:4">
      <c r="A7557" s="166">
        <v>43815</v>
      </c>
      <c r="B7557" s="167">
        <v>12.14</v>
      </c>
    </row>
    <row r="7558" spans="1:4">
      <c r="A7558" s="166">
        <v>43816</v>
      </c>
      <c r="B7558" s="167">
        <v>12.29</v>
      </c>
    </row>
    <row r="7559" spans="1:4">
      <c r="A7559" s="166">
        <v>43817</v>
      </c>
      <c r="B7559" s="167">
        <v>12.58</v>
      </c>
    </row>
    <row r="7560" spans="1:4">
      <c r="A7560" s="166">
        <v>43818</v>
      </c>
      <c r="B7560" s="167">
        <v>12.5</v>
      </c>
    </row>
    <row r="7561" spans="1:4">
      <c r="A7561" s="166">
        <v>43819</v>
      </c>
      <c r="B7561" s="167">
        <v>12.51</v>
      </c>
    </row>
    <row r="7562" spans="1:4">
      <c r="A7562" s="166">
        <v>43822</v>
      </c>
      <c r="B7562" s="167">
        <v>12.61</v>
      </c>
    </row>
    <row r="7563" spans="1:4">
      <c r="A7563" s="166">
        <v>43823</v>
      </c>
      <c r="B7563" s="167">
        <v>12.67</v>
      </c>
    </row>
    <row r="7564" spans="1:4">
      <c r="A7564" s="166">
        <v>43825</v>
      </c>
      <c r="B7564" s="167">
        <v>12.65</v>
      </c>
    </row>
    <row r="7565" spans="1:4">
      <c r="A7565" s="166">
        <v>43826</v>
      </c>
      <c r="B7565" s="167">
        <v>13.43</v>
      </c>
    </row>
    <row r="7566" spans="1:4">
      <c r="A7566" s="166">
        <v>43829</v>
      </c>
      <c r="B7566" s="167">
        <v>14.82</v>
      </c>
    </row>
    <row r="7567" spans="1:4">
      <c r="A7567" s="166">
        <v>43830</v>
      </c>
      <c r="B7567" s="167">
        <v>13.78</v>
      </c>
      <c r="C7567" s="12" t="s">
        <v>327</v>
      </c>
      <c r="D7567" s="2">
        <f>AVERAGE(B7503:B7567)</f>
        <v>14.020461538461536</v>
      </c>
    </row>
    <row r="7568" spans="1:4">
      <c r="A7568" s="166">
        <v>43832</v>
      </c>
      <c r="B7568" s="167">
        <v>12.47</v>
      </c>
    </row>
    <row r="7569" spans="1:2">
      <c r="A7569" s="166">
        <v>43833</v>
      </c>
      <c r="B7569" s="167">
        <v>14.02</v>
      </c>
    </row>
    <row r="7570" spans="1:2">
      <c r="A7570" s="166">
        <v>43836</v>
      </c>
      <c r="B7570" s="167">
        <v>13.85</v>
      </c>
    </row>
    <row r="7571" spans="1:2">
      <c r="A7571" s="166">
        <v>43837</v>
      </c>
      <c r="B7571" s="167">
        <v>13.79</v>
      </c>
    </row>
    <row r="7572" spans="1:2">
      <c r="A7572" s="166">
        <v>43838</v>
      </c>
      <c r="B7572" s="167">
        <v>13.45</v>
      </c>
    </row>
    <row r="7573" spans="1:2">
      <c r="A7573" s="166">
        <v>43839</v>
      </c>
      <c r="B7573" s="167">
        <v>12.54</v>
      </c>
    </row>
    <row r="7574" spans="1:2">
      <c r="A7574" s="166">
        <v>43840</v>
      </c>
      <c r="B7574" s="167">
        <v>12.56</v>
      </c>
    </row>
    <row r="7575" spans="1:2">
      <c r="A7575" s="166">
        <v>43843</v>
      </c>
      <c r="B7575" s="167">
        <v>12.32</v>
      </c>
    </row>
    <row r="7576" spans="1:2">
      <c r="A7576" s="166">
        <v>43844</v>
      </c>
      <c r="B7576" s="167">
        <v>12.39</v>
      </c>
    </row>
    <row r="7577" spans="1:2">
      <c r="A7577" s="166">
        <v>43845</v>
      </c>
      <c r="B7577" s="167">
        <v>12.42</v>
      </c>
    </row>
    <row r="7578" spans="1:2">
      <c r="A7578" s="166">
        <v>43846</v>
      </c>
      <c r="B7578" s="167">
        <v>12.32</v>
      </c>
    </row>
    <row r="7579" spans="1:2">
      <c r="A7579" s="166">
        <v>43847</v>
      </c>
      <c r="B7579" s="167">
        <v>12.1</v>
      </c>
    </row>
    <row r="7580" spans="1:2">
      <c r="A7580" s="166">
        <v>43851</v>
      </c>
      <c r="B7580" s="167">
        <v>12.85</v>
      </c>
    </row>
    <row r="7581" spans="1:2">
      <c r="A7581" s="166">
        <v>43852</v>
      </c>
      <c r="B7581" s="167">
        <v>12.91</v>
      </c>
    </row>
    <row r="7582" spans="1:2">
      <c r="A7582" s="166">
        <v>43853</v>
      </c>
      <c r="B7582" s="167">
        <v>12.98</v>
      </c>
    </row>
    <row r="7583" spans="1:2">
      <c r="A7583" s="166">
        <v>43854</v>
      </c>
      <c r="B7583" s="167">
        <v>14.56</v>
      </c>
    </row>
    <row r="7584" spans="1:2">
      <c r="A7584" s="166">
        <v>43857</v>
      </c>
      <c r="B7584" s="167">
        <v>18.23</v>
      </c>
    </row>
    <row r="7585" spans="1:2">
      <c r="A7585" s="166">
        <v>43858</v>
      </c>
      <c r="B7585" s="167">
        <v>16.28</v>
      </c>
    </row>
    <row r="7586" spans="1:2">
      <c r="A7586" s="166">
        <v>43859</v>
      </c>
      <c r="B7586" s="167">
        <v>16.39</v>
      </c>
    </row>
    <row r="7587" spans="1:2">
      <c r="A7587" s="166">
        <v>43860</v>
      </c>
      <c r="B7587" s="167">
        <v>15.49</v>
      </c>
    </row>
    <row r="7588" spans="1:2">
      <c r="A7588" s="166">
        <v>43861</v>
      </c>
      <c r="B7588" s="167">
        <v>18.84</v>
      </c>
    </row>
    <row r="7589" spans="1:2">
      <c r="A7589" s="166">
        <v>43864</v>
      </c>
      <c r="B7589" s="167">
        <v>17.97</v>
      </c>
    </row>
    <row r="7590" spans="1:2">
      <c r="A7590" s="166">
        <v>43865</v>
      </c>
      <c r="B7590" s="167">
        <v>16.05</v>
      </c>
    </row>
    <row r="7591" spans="1:2">
      <c r="A7591" s="166">
        <v>43866</v>
      </c>
      <c r="B7591" s="167">
        <v>15.15</v>
      </c>
    </row>
    <row r="7592" spans="1:2">
      <c r="A7592" s="166">
        <v>43867</v>
      </c>
      <c r="B7592" s="167">
        <v>14.96</v>
      </c>
    </row>
    <row r="7593" spans="1:2">
      <c r="A7593" s="166">
        <v>43868</v>
      </c>
      <c r="B7593" s="167">
        <v>15.47</v>
      </c>
    </row>
    <row r="7594" spans="1:2">
      <c r="A7594" s="166">
        <v>43871</v>
      </c>
      <c r="B7594" s="167">
        <v>15.04</v>
      </c>
    </row>
    <row r="7595" spans="1:2">
      <c r="A7595" s="166">
        <v>43872</v>
      </c>
      <c r="B7595" s="167">
        <v>15.18</v>
      </c>
    </row>
    <row r="7596" spans="1:2">
      <c r="A7596" s="166">
        <v>43873</v>
      </c>
      <c r="B7596" s="167">
        <v>13.74</v>
      </c>
    </row>
    <row r="7597" spans="1:2">
      <c r="A7597" s="166">
        <v>43874</v>
      </c>
      <c r="B7597" s="167">
        <v>14.15</v>
      </c>
    </row>
    <row r="7598" spans="1:2">
      <c r="A7598" s="166">
        <v>43875</v>
      </c>
      <c r="B7598" s="167">
        <v>13.68</v>
      </c>
    </row>
    <row r="7599" spans="1:2">
      <c r="A7599" s="166">
        <v>43879</v>
      </c>
      <c r="B7599" s="167">
        <v>14.83</v>
      </c>
    </row>
    <row r="7600" spans="1:2">
      <c r="A7600" s="166">
        <v>43880</v>
      </c>
      <c r="B7600" s="167">
        <v>14.38</v>
      </c>
    </row>
    <row r="7601" spans="1:2">
      <c r="A7601" s="166">
        <v>43881</v>
      </c>
      <c r="B7601" s="167">
        <v>15.56</v>
      </c>
    </row>
    <row r="7602" spans="1:2">
      <c r="A7602" s="166">
        <v>43882</v>
      </c>
      <c r="B7602" s="167">
        <v>17.079999999999998</v>
      </c>
    </row>
    <row r="7603" spans="1:2">
      <c r="A7603" s="166">
        <v>43885</v>
      </c>
      <c r="B7603" s="167">
        <v>25.03</v>
      </c>
    </row>
    <row r="7604" spans="1:2">
      <c r="A7604" s="166">
        <v>43886</v>
      </c>
      <c r="B7604" s="167">
        <v>27.85</v>
      </c>
    </row>
    <row r="7605" spans="1:2">
      <c r="A7605" s="166">
        <v>43887</v>
      </c>
      <c r="B7605" s="167">
        <v>27.56</v>
      </c>
    </row>
    <row r="7606" spans="1:2">
      <c r="A7606" s="166">
        <v>43888</v>
      </c>
      <c r="B7606" s="167">
        <v>39.159999999999997</v>
      </c>
    </row>
    <row r="7607" spans="1:2">
      <c r="A7607" s="166">
        <v>43889</v>
      </c>
      <c r="B7607" s="167">
        <v>40.11</v>
      </c>
    </row>
    <row r="7608" spans="1:2">
      <c r="A7608" s="166">
        <v>43892</v>
      </c>
      <c r="B7608" s="167">
        <v>33.42</v>
      </c>
    </row>
    <row r="7609" spans="1:2">
      <c r="A7609" s="166">
        <v>43893</v>
      </c>
      <c r="B7609" s="167">
        <v>36.82</v>
      </c>
    </row>
    <row r="7610" spans="1:2">
      <c r="A7610" s="166">
        <v>43894</v>
      </c>
      <c r="B7610" s="167">
        <v>31.99</v>
      </c>
    </row>
    <row r="7611" spans="1:2">
      <c r="A7611" s="166">
        <v>43895</v>
      </c>
      <c r="B7611" s="167">
        <v>39.619999999999997</v>
      </c>
    </row>
    <row r="7612" spans="1:2">
      <c r="A7612" s="166">
        <v>43896</v>
      </c>
      <c r="B7612" s="167">
        <v>41.94</v>
      </c>
    </row>
    <row r="7613" spans="1:2">
      <c r="A7613" s="166">
        <v>43899</v>
      </c>
      <c r="B7613" s="167">
        <v>54.46</v>
      </c>
    </row>
    <row r="7614" spans="1:2">
      <c r="A7614" s="166">
        <v>43900</v>
      </c>
      <c r="B7614" s="167">
        <v>47.3</v>
      </c>
    </row>
    <row r="7615" spans="1:2">
      <c r="A7615" s="166">
        <v>43901</v>
      </c>
      <c r="B7615" s="167">
        <v>53.9</v>
      </c>
    </row>
    <row r="7616" spans="1:2">
      <c r="A7616" s="166">
        <v>43902</v>
      </c>
      <c r="B7616" s="167">
        <v>75.47</v>
      </c>
    </row>
    <row r="7617" spans="1:4">
      <c r="A7617" s="166">
        <v>43903</v>
      </c>
      <c r="B7617" s="167">
        <v>57.83</v>
      </c>
    </row>
    <row r="7618" spans="1:4">
      <c r="A7618" s="166">
        <v>43906</v>
      </c>
      <c r="B7618" s="167">
        <v>82.69</v>
      </c>
    </row>
    <row r="7619" spans="1:4">
      <c r="A7619" s="166">
        <v>43907</v>
      </c>
      <c r="B7619" s="167">
        <v>75.91</v>
      </c>
    </row>
    <row r="7620" spans="1:4">
      <c r="A7620" s="166">
        <v>43908</v>
      </c>
      <c r="B7620" s="167">
        <v>76.45</v>
      </c>
    </row>
    <row r="7621" spans="1:4">
      <c r="A7621" s="166">
        <v>43909</v>
      </c>
      <c r="B7621" s="167">
        <v>72</v>
      </c>
    </row>
    <row r="7622" spans="1:4">
      <c r="A7622" s="166">
        <v>43910</v>
      </c>
      <c r="B7622" s="167">
        <v>66.040000000000006</v>
      </c>
    </row>
    <row r="7623" spans="1:4">
      <c r="A7623" s="166">
        <v>43913</v>
      </c>
      <c r="B7623" s="167">
        <v>61.59</v>
      </c>
    </row>
    <row r="7624" spans="1:4">
      <c r="A7624" s="166">
        <v>43914</v>
      </c>
      <c r="B7624" s="167">
        <v>61.67</v>
      </c>
    </row>
    <row r="7625" spans="1:4">
      <c r="A7625" s="166">
        <v>43915</v>
      </c>
      <c r="B7625" s="167">
        <v>63.95</v>
      </c>
    </row>
    <row r="7626" spans="1:4">
      <c r="A7626" s="166">
        <v>43916</v>
      </c>
      <c r="B7626" s="167">
        <v>61</v>
      </c>
    </row>
    <row r="7627" spans="1:4">
      <c r="A7627" s="166">
        <v>43917</v>
      </c>
      <c r="B7627" s="167">
        <v>65.540000000000006</v>
      </c>
    </row>
    <row r="7628" spans="1:4">
      <c r="A7628" s="166">
        <v>43920</v>
      </c>
      <c r="B7628" s="167">
        <v>57.08</v>
      </c>
    </row>
    <row r="7629" spans="1:4">
      <c r="A7629" s="166">
        <v>43921</v>
      </c>
      <c r="B7629" s="167">
        <v>53.54</v>
      </c>
      <c r="C7629" s="12" t="s">
        <v>328</v>
      </c>
      <c r="D7629" s="2">
        <f>AVERAGE(B7567:B7629)</f>
        <v>30.947619047619046</v>
      </c>
    </row>
    <row r="7630" spans="1:4">
      <c r="A7630" s="166">
        <v>43922</v>
      </c>
      <c r="B7630" s="167">
        <v>57.06</v>
      </c>
    </row>
    <row r="7631" spans="1:4">
      <c r="A7631" s="166">
        <v>43923</v>
      </c>
      <c r="B7631" s="167">
        <v>50.91</v>
      </c>
    </row>
    <row r="7632" spans="1:4">
      <c r="A7632" s="166">
        <v>43924</v>
      </c>
      <c r="B7632" s="167">
        <v>46.8</v>
      </c>
    </row>
    <row r="7633" spans="1:2">
      <c r="A7633" s="166">
        <v>43927</v>
      </c>
      <c r="B7633" s="167">
        <v>45.24</v>
      </c>
    </row>
    <row r="7634" spans="1:2">
      <c r="A7634" s="166">
        <v>43928</v>
      </c>
      <c r="B7634" s="167">
        <v>46.7</v>
      </c>
    </row>
    <row r="7635" spans="1:2">
      <c r="A7635" s="166">
        <v>43929</v>
      </c>
      <c r="B7635" s="167">
        <v>43.35</v>
      </c>
    </row>
    <row r="7636" spans="1:2">
      <c r="A7636" s="166">
        <v>43930</v>
      </c>
      <c r="B7636" s="167">
        <v>41.67</v>
      </c>
    </row>
    <row r="7637" spans="1:2">
      <c r="A7637" s="166">
        <v>43934</v>
      </c>
      <c r="B7637" s="167">
        <v>41.17</v>
      </c>
    </row>
    <row r="7638" spans="1:2">
      <c r="A7638" s="166">
        <v>43935</v>
      </c>
      <c r="B7638" s="167">
        <v>37.76</v>
      </c>
    </row>
    <row r="7639" spans="1:2">
      <c r="A7639" s="166">
        <v>43936</v>
      </c>
      <c r="B7639" s="167">
        <v>40.840000000000003</v>
      </c>
    </row>
    <row r="7640" spans="1:2">
      <c r="A7640" s="166">
        <v>43937</v>
      </c>
      <c r="B7640" s="167">
        <v>40.11</v>
      </c>
    </row>
    <row r="7641" spans="1:2">
      <c r="A7641" s="166">
        <v>43938</v>
      </c>
      <c r="B7641" s="167">
        <v>38.15</v>
      </c>
    </row>
    <row r="7642" spans="1:2">
      <c r="A7642" s="166">
        <v>43941</v>
      </c>
      <c r="B7642" s="167">
        <v>43.83</v>
      </c>
    </row>
    <row r="7643" spans="1:2">
      <c r="A7643" s="166">
        <v>43942</v>
      </c>
      <c r="B7643" s="167">
        <v>45.41</v>
      </c>
    </row>
    <row r="7644" spans="1:2">
      <c r="A7644" s="166">
        <v>43943</v>
      </c>
      <c r="B7644" s="167">
        <v>41.98</v>
      </c>
    </row>
    <row r="7645" spans="1:2">
      <c r="A7645" s="166">
        <v>43944</v>
      </c>
      <c r="B7645" s="167">
        <v>41.38</v>
      </c>
    </row>
    <row r="7646" spans="1:2">
      <c r="A7646" s="166">
        <v>43945</v>
      </c>
      <c r="B7646" s="167">
        <v>35.93</v>
      </c>
    </row>
    <row r="7647" spans="1:2">
      <c r="A7647" s="166">
        <v>43948</v>
      </c>
      <c r="B7647" s="167">
        <v>33.29</v>
      </c>
    </row>
    <row r="7648" spans="1:2">
      <c r="A7648" s="166">
        <v>43949</v>
      </c>
      <c r="B7648" s="167">
        <v>33.57</v>
      </c>
    </row>
    <row r="7649" spans="1:2">
      <c r="A7649" s="166">
        <v>43950</v>
      </c>
      <c r="B7649" s="167">
        <v>31.23</v>
      </c>
    </row>
    <row r="7650" spans="1:2">
      <c r="A7650" s="166">
        <v>43951</v>
      </c>
      <c r="B7650" s="167">
        <v>34.15</v>
      </c>
    </row>
    <row r="7651" spans="1:2">
      <c r="A7651" s="166">
        <v>43952</v>
      </c>
      <c r="B7651" s="167">
        <v>37.19</v>
      </c>
    </row>
    <row r="7652" spans="1:2">
      <c r="A7652" s="166">
        <v>43955</v>
      </c>
      <c r="B7652" s="167">
        <v>35.97</v>
      </c>
    </row>
    <row r="7653" spans="1:2">
      <c r="A7653" s="166">
        <v>43956</v>
      </c>
      <c r="B7653" s="167">
        <v>33.61</v>
      </c>
    </row>
    <row r="7654" spans="1:2">
      <c r="A7654" s="166">
        <v>43957</v>
      </c>
      <c r="B7654" s="167">
        <v>34.119999999999997</v>
      </c>
    </row>
    <row r="7655" spans="1:2">
      <c r="A7655" s="166">
        <v>43958</v>
      </c>
      <c r="B7655" s="167">
        <v>31.44</v>
      </c>
    </row>
    <row r="7656" spans="1:2">
      <c r="A7656" s="166">
        <v>43959</v>
      </c>
      <c r="B7656" s="167">
        <v>27.98</v>
      </c>
    </row>
    <row r="7657" spans="1:2">
      <c r="A7657" s="166">
        <v>43962</v>
      </c>
      <c r="B7657" s="167">
        <v>27.57</v>
      </c>
    </row>
    <row r="7658" spans="1:2">
      <c r="A7658" s="166">
        <v>43963</v>
      </c>
      <c r="B7658" s="167">
        <v>33.04</v>
      </c>
    </row>
    <row r="7659" spans="1:2">
      <c r="A7659" s="166">
        <v>43964</v>
      </c>
      <c r="B7659" s="167">
        <v>35.28</v>
      </c>
    </row>
    <row r="7660" spans="1:2">
      <c r="A7660" s="166">
        <v>43965</v>
      </c>
      <c r="B7660" s="167">
        <v>32.61</v>
      </c>
    </row>
    <row r="7661" spans="1:2">
      <c r="A7661" s="166">
        <v>43966</v>
      </c>
      <c r="B7661" s="167">
        <v>31.89</v>
      </c>
    </row>
    <row r="7662" spans="1:2">
      <c r="A7662" s="166">
        <v>43969</v>
      </c>
      <c r="B7662" s="167">
        <v>29.3</v>
      </c>
    </row>
    <row r="7663" spans="1:2">
      <c r="A7663" s="166">
        <v>43970</v>
      </c>
      <c r="B7663" s="167">
        <v>30.53</v>
      </c>
    </row>
    <row r="7664" spans="1:2">
      <c r="A7664" s="166">
        <v>43971</v>
      </c>
      <c r="B7664" s="167">
        <v>27.99</v>
      </c>
    </row>
    <row r="7665" spans="1:2">
      <c r="A7665" s="166">
        <v>43972</v>
      </c>
      <c r="B7665" s="167">
        <v>29.53</v>
      </c>
    </row>
    <row r="7666" spans="1:2">
      <c r="A7666" s="166">
        <v>43973</v>
      </c>
      <c r="B7666" s="167">
        <v>28.16</v>
      </c>
    </row>
    <row r="7667" spans="1:2">
      <c r="A7667" s="166">
        <v>43977</v>
      </c>
      <c r="B7667" s="167">
        <v>28.01</v>
      </c>
    </row>
    <row r="7668" spans="1:2">
      <c r="A7668" s="166">
        <v>43978</v>
      </c>
      <c r="B7668" s="167">
        <v>27.62</v>
      </c>
    </row>
    <row r="7669" spans="1:2">
      <c r="A7669" s="166">
        <v>43979</v>
      </c>
      <c r="B7669" s="167">
        <v>28.59</v>
      </c>
    </row>
    <row r="7670" spans="1:2">
      <c r="A7670" s="166">
        <v>43980</v>
      </c>
      <c r="B7670" s="167">
        <v>27.51</v>
      </c>
    </row>
    <row r="7671" spans="1:2">
      <c r="A7671" s="166">
        <v>43983</v>
      </c>
      <c r="B7671" s="167">
        <v>28.23</v>
      </c>
    </row>
    <row r="7672" spans="1:2">
      <c r="A7672" s="166">
        <v>43984</v>
      </c>
      <c r="B7672" s="167">
        <v>26.84</v>
      </c>
    </row>
    <row r="7673" spans="1:2">
      <c r="A7673" s="166">
        <v>43985</v>
      </c>
      <c r="B7673" s="167">
        <v>25.66</v>
      </c>
    </row>
    <row r="7674" spans="1:2">
      <c r="A7674" s="166">
        <v>43986</v>
      </c>
      <c r="B7674" s="167">
        <v>25.81</v>
      </c>
    </row>
    <row r="7675" spans="1:2">
      <c r="A7675" s="166">
        <v>43987</v>
      </c>
      <c r="B7675" s="167">
        <v>24.52</v>
      </c>
    </row>
    <row r="7676" spans="1:2">
      <c r="A7676" s="166">
        <v>43990</v>
      </c>
      <c r="B7676" s="167">
        <v>25.81</v>
      </c>
    </row>
    <row r="7677" spans="1:2">
      <c r="A7677" s="166">
        <v>43991</v>
      </c>
      <c r="B7677" s="167">
        <v>27.57</v>
      </c>
    </row>
    <row r="7678" spans="1:2">
      <c r="A7678" s="166">
        <v>43992</v>
      </c>
      <c r="B7678" s="167">
        <v>27.57</v>
      </c>
    </row>
    <row r="7679" spans="1:2">
      <c r="A7679" s="166">
        <v>43993</v>
      </c>
      <c r="B7679" s="167">
        <v>40.79</v>
      </c>
    </row>
    <row r="7680" spans="1:2">
      <c r="A7680" s="166">
        <v>43994</v>
      </c>
      <c r="B7680" s="167">
        <v>36.090000000000003</v>
      </c>
    </row>
    <row r="7681" spans="1:4">
      <c r="A7681" s="166">
        <v>43997</v>
      </c>
      <c r="B7681" s="167">
        <v>34.4</v>
      </c>
    </row>
    <row r="7682" spans="1:4">
      <c r="A7682" s="166">
        <v>43998</v>
      </c>
      <c r="B7682" s="167">
        <v>33.67</v>
      </c>
    </row>
    <row r="7683" spans="1:4">
      <c r="A7683" s="166">
        <v>43999</v>
      </c>
      <c r="B7683" s="167">
        <v>33.47</v>
      </c>
    </row>
    <row r="7684" spans="1:4">
      <c r="A7684" s="166">
        <v>44000</v>
      </c>
      <c r="B7684" s="167">
        <v>32.94</v>
      </c>
    </row>
    <row r="7685" spans="1:4">
      <c r="A7685" s="166">
        <v>44001</v>
      </c>
      <c r="B7685" s="167">
        <v>35.119999999999997</v>
      </c>
    </row>
    <row r="7686" spans="1:4">
      <c r="A7686" s="166">
        <v>44004</v>
      </c>
      <c r="B7686" s="167">
        <v>31.77</v>
      </c>
    </row>
    <row r="7687" spans="1:4">
      <c r="A7687" s="166">
        <v>44005</v>
      </c>
      <c r="B7687" s="167">
        <v>31.37</v>
      </c>
    </row>
    <row r="7688" spans="1:4">
      <c r="A7688" s="166">
        <v>44006</v>
      </c>
      <c r="B7688" s="167">
        <v>33.840000000000003</v>
      </c>
    </row>
    <row r="7689" spans="1:4">
      <c r="A7689" s="166">
        <v>44007</v>
      </c>
      <c r="B7689" s="167">
        <v>32.22</v>
      </c>
    </row>
    <row r="7690" spans="1:4">
      <c r="A7690" s="166">
        <v>44008</v>
      </c>
      <c r="B7690" s="167">
        <v>34.729999999999997</v>
      </c>
    </row>
    <row r="7691" spans="1:4">
      <c r="A7691" s="166">
        <v>44011</v>
      </c>
      <c r="B7691" s="167">
        <v>31.78</v>
      </c>
    </row>
    <row r="7692" spans="1:4">
      <c r="A7692" s="166">
        <v>44012</v>
      </c>
      <c r="B7692" s="167">
        <v>30.43</v>
      </c>
      <c r="C7692" s="12" t="s">
        <v>329</v>
      </c>
      <c r="D7692" s="2">
        <f>AVERAGE(B7629:B7692)</f>
        <v>34.791249999999991</v>
      </c>
    </row>
    <row r="7693" spans="1:4">
      <c r="A7693" s="166">
        <v>44013</v>
      </c>
      <c r="B7693" s="167">
        <v>28.62</v>
      </c>
    </row>
    <row r="7694" spans="1:4">
      <c r="A7694" s="166">
        <v>44014</v>
      </c>
      <c r="B7694" s="167">
        <v>27.68</v>
      </c>
    </row>
    <row r="7695" spans="1:4">
      <c r="A7695" s="166">
        <v>44018</v>
      </c>
      <c r="B7695" s="167">
        <v>27.94</v>
      </c>
    </row>
    <row r="7696" spans="1:4">
      <c r="A7696" s="166">
        <v>44019</v>
      </c>
      <c r="B7696" s="167">
        <v>29.43</v>
      </c>
    </row>
    <row r="7697" spans="1:2">
      <c r="A7697" s="166">
        <v>44020</v>
      </c>
      <c r="B7697" s="167">
        <v>28.08</v>
      </c>
    </row>
    <row r="7698" spans="1:2">
      <c r="A7698" s="166">
        <v>44021</v>
      </c>
      <c r="B7698" s="167">
        <v>29.26</v>
      </c>
    </row>
    <row r="7699" spans="1:2">
      <c r="A7699" s="166">
        <v>44022</v>
      </c>
      <c r="B7699" s="167">
        <v>27.29</v>
      </c>
    </row>
    <row r="7700" spans="1:2">
      <c r="A7700" s="166">
        <v>44025</v>
      </c>
      <c r="B7700" s="167">
        <v>32.19</v>
      </c>
    </row>
    <row r="7701" spans="1:2">
      <c r="A7701" s="166">
        <v>44026</v>
      </c>
      <c r="B7701" s="167">
        <v>29.52</v>
      </c>
    </row>
    <row r="7702" spans="1:2">
      <c r="A7702" s="166">
        <v>44027</v>
      </c>
      <c r="B7702" s="167">
        <v>27.76</v>
      </c>
    </row>
    <row r="7703" spans="1:2">
      <c r="A7703" s="166">
        <v>44028</v>
      </c>
      <c r="B7703" s="167">
        <v>28</v>
      </c>
    </row>
    <row r="7704" spans="1:2">
      <c r="A7704" s="166">
        <v>44029</v>
      </c>
      <c r="B7704" s="167">
        <v>25.68</v>
      </c>
    </row>
    <row r="7705" spans="1:2">
      <c r="A7705" s="166">
        <v>44032</v>
      </c>
      <c r="B7705" s="167">
        <v>24.46</v>
      </c>
    </row>
    <row r="7706" spans="1:2">
      <c r="A7706" s="166">
        <v>44033</v>
      </c>
      <c r="B7706" s="167">
        <v>24.84</v>
      </c>
    </row>
    <row r="7707" spans="1:2">
      <c r="A7707" s="166">
        <v>44034</v>
      </c>
      <c r="B7707" s="167">
        <v>24.32</v>
      </c>
    </row>
    <row r="7708" spans="1:2">
      <c r="A7708" s="166">
        <v>44035</v>
      </c>
      <c r="B7708" s="167">
        <v>26.08</v>
      </c>
    </row>
    <row r="7709" spans="1:2">
      <c r="A7709" s="166">
        <v>44036</v>
      </c>
      <c r="B7709" s="167">
        <v>25.84</v>
      </c>
    </row>
    <row r="7710" spans="1:2">
      <c r="A7710" s="166">
        <v>44039</v>
      </c>
      <c r="B7710" s="167">
        <v>24.74</v>
      </c>
    </row>
    <row r="7711" spans="1:2">
      <c r="A7711" s="166">
        <v>44040</v>
      </c>
      <c r="B7711" s="167">
        <v>25.44</v>
      </c>
    </row>
    <row r="7712" spans="1:2">
      <c r="A7712" s="166">
        <v>44041</v>
      </c>
      <c r="B7712" s="167">
        <v>24.1</v>
      </c>
    </row>
    <row r="7713" spans="1:4">
      <c r="A7713" s="166">
        <v>44042</v>
      </c>
      <c r="B7713" s="167">
        <v>24.76</v>
      </c>
    </row>
    <row r="7714" spans="1:4">
      <c r="A7714" s="166">
        <v>44043</v>
      </c>
      <c r="B7714" s="167">
        <v>24.46</v>
      </c>
    </row>
    <row r="7715" spans="1:4">
      <c r="A7715" s="166">
        <v>44046</v>
      </c>
      <c r="B7715" s="167">
        <v>24.28</v>
      </c>
    </row>
    <row r="7716" spans="1:4">
      <c r="A7716" s="166">
        <v>44047</v>
      </c>
      <c r="B7716" s="167">
        <v>23.76</v>
      </c>
    </row>
    <row r="7717" spans="1:4">
      <c r="A7717" s="166">
        <v>44048</v>
      </c>
      <c r="B7717" s="167">
        <v>22.99</v>
      </c>
    </row>
    <row r="7718" spans="1:4">
      <c r="A7718" s="166">
        <v>44049</v>
      </c>
      <c r="B7718" s="167">
        <v>22.65</v>
      </c>
    </row>
    <row r="7719" spans="1:4">
      <c r="A7719" s="166">
        <v>44050</v>
      </c>
      <c r="B7719" s="167">
        <v>22.21</v>
      </c>
    </row>
    <row r="7720" spans="1:4">
      <c r="A7720" s="166">
        <v>44053</v>
      </c>
      <c r="B7720" s="167">
        <v>22.13</v>
      </c>
    </row>
    <row r="7721" spans="1:4">
      <c r="A7721" s="166">
        <v>44054</v>
      </c>
      <c r="B7721" s="167">
        <v>24.03</v>
      </c>
    </row>
    <row r="7722" spans="1:4">
      <c r="A7722" s="166">
        <v>44055</v>
      </c>
      <c r="B7722" s="167">
        <v>22.28</v>
      </c>
    </row>
    <row r="7723" spans="1:4">
      <c r="A7723" s="166">
        <v>44056</v>
      </c>
      <c r="B7723" s="167">
        <v>22.13</v>
      </c>
    </row>
    <row r="7724" spans="1:4">
      <c r="A7724" s="166">
        <v>44057</v>
      </c>
      <c r="B7724" s="167">
        <v>22.05</v>
      </c>
    </row>
    <row r="7725" spans="1:4">
      <c r="A7725" s="166">
        <v>44060</v>
      </c>
      <c r="B7725" s="167">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08" activePane="bottomRight" state="frozen"/>
      <selection activeCell="H73" sqref="H73"/>
      <selection pane="topRight" activeCell="H73" sqref="H73"/>
      <selection pane="bottomLeft" activeCell="H73" sqref="H73"/>
      <selection pane="bottomRight" activeCell="A3743" sqref="A3743:B3980"/>
    </sheetView>
  </sheetViews>
  <sheetFormatPr defaultColWidth="8.85546875" defaultRowHeight="12.75"/>
  <cols>
    <col min="1" max="1" width="12.7109375" style="6" customWidth="1"/>
    <col min="2" max="2" width="15.42578125" style="6" customWidth="1"/>
    <col min="3" max="3" width="21.42578125" style="6" hidden="1" customWidth="1"/>
    <col min="4" max="4" width="18.42578125" style="6" hidden="1" customWidth="1"/>
    <col min="5" max="5" width="14.28515625" style="6" customWidth="1"/>
    <col min="6" max="6" width="19.85546875" style="29" customWidth="1"/>
    <col min="7" max="7" width="19.42578125" style="6" customWidth="1"/>
    <col min="8" max="8" width="20.42578125" style="6" customWidth="1"/>
    <col min="9" max="9" width="18.7109375" style="6" customWidth="1"/>
    <col min="10" max="258" width="8.85546875" style="6"/>
    <col min="259" max="259" width="20.85546875" style="6" customWidth="1"/>
    <col min="260" max="260" width="23.140625" style="6" customWidth="1"/>
    <col min="261" max="261" width="21.42578125" style="6" customWidth="1"/>
    <col min="262" max="262" width="18.42578125" style="6" customWidth="1"/>
    <col min="263" max="263" width="19.42578125" style="6" customWidth="1"/>
    <col min="264" max="264" width="20.42578125" style="6" customWidth="1"/>
    <col min="265" max="265" width="18.7109375" style="6" customWidth="1"/>
    <col min="266" max="514" width="8.85546875" style="6"/>
    <col min="515" max="515" width="20.85546875" style="6" customWidth="1"/>
    <col min="516" max="516" width="23.140625" style="6" customWidth="1"/>
    <col min="517" max="517" width="21.42578125" style="6" customWidth="1"/>
    <col min="518" max="518" width="18.42578125" style="6" customWidth="1"/>
    <col min="519" max="519" width="19.42578125" style="6" customWidth="1"/>
    <col min="520" max="520" width="20.42578125" style="6" customWidth="1"/>
    <col min="521" max="521" width="18.7109375" style="6" customWidth="1"/>
    <col min="522" max="770" width="8.85546875" style="6"/>
    <col min="771" max="771" width="20.85546875" style="6" customWidth="1"/>
    <col min="772" max="772" width="23.140625" style="6" customWidth="1"/>
    <col min="773" max="773" width="21.42578125" style="6" customWidth="1"/>
    <col min="774" max="774" width="18.42578125" style="6" customWidth="1"/>
    <col min="775" max="775" width="19.42578125" style="6" customWidth="1"/>
    <col min="776" max="776" width="20.42578125" style="6" customWidth="1"/>
    <col min="777" max="777" width="18.7109375" style="6" customWidth="1"/>
    <col min="778" max="1026" width="8.85546875" style="6"/>
    <col min="1027" max="1027" width="20.85546875" style="6" customWidth="1"/>
    <col min="1028" max="1028" width="23.140625" style="6" customWidth="1"/>
    <col min="1029" max="1029" width="21.42578125" style="6" customWidth="1"/>
    <col min="1030" max="1030" width="18.42578125" style="6" customWidth="1"/>
    <col min="1031" max="1031" width="19.42578125" style="6" customWidth="1"/>
    <col min="1032" max="1032" width="20.42578125" style="6" customWidth="1"/>
    <col min="1033" max="1033" width="18.7109375" style="6" customWidth="1"/>
    <col min="1034" max="1282" width="8.85546875" style="6"/>
    <col min="1283" max="1283" width="20.85546875" style="6" customWidth="1"/>
    <col min="1284" max="1284" width="23.140625" style="6" customWidth="1"/>
    <col min="1285" max="1285" width="21.42578125" style="6" customWidth="1"/>
    <col min="1286" max="1286" width="18.42578125" style="6" customWidth="1"/>
    <col min="1287" max="1287" width="19.42578125" style="6" customWidth="1"/>
    <col min="1288" max="1288" width="20.42578125" style="6" customWidth="1"/>
    <col min="1289" max="1289" width="18.7109375" style="6" customWidth="1"/>
    <col min="1290" max="1538" width="8.85546875" style="6"/>
    <col min="1539" max="1539" width="20.85546875" style="6" customWidth="1"/>
    <col min="1540" max="1540" width="23.140625" style="6" customWidth="1"/>
    <col min="1541" max="1541" width="21.42578125" style="6" customWidth="1"/>
    <col min="1542" max="1542" width="18.42578125" style="6" customWidth="1"/>
    <col min="1543" max="1543" width="19.42578125" style="6" customWidth="1"/>
    <col min="1544" max="1544" width="20.42578125" style="6" customWidth="1"/>
    <col min="1545" max="1545" width="18.7109375" style="6" customWidth="1"/>
    <col min="1546" max="1794" width="8.85546875" style="6"/>
    <col min="1795" max="1795" width="20.85546875" style="6" customWidth="1"/>
    <col min="1796" max="1796" width="23.140625" style="6" customWidth="1"/>
    <col min="1797" max="1797" width="21.42578125" style="6" customWidth="1"/>
    <col min="1798" max="1798" width="18.42578125" style="6" customWidth="1"/>
    <col min="1799" max="1799" width="19.42578125" style="6" customWidth="1"/>
    <col min="1800" max="1800" width="20.42578125" style="6" customWidth="1"/>
    <col min="1801" max="1801" width="18.7109375" style="6" customWidth="1"/>
    <col min="1802" max="2050" width="8.85546875" style="6"/>
    <col min="2051" max="2051" width="20.85546875" style="6" customWidth="1"/>
    <col min="2052" max="2052" width="23.140625" style="6" customWidth="1"/>
    <col min="2053" max="2053" width="21.42578125" style="6" customWidth="1"/>
    <col min="2054" max="2054" width="18.42578125" style="6" customWidth="1"/>
    <col min="2055" max="2055" width="19.42578125" style="6" customWidth="1"/>
    <col min="2056" max="2056" width="20.42578125" style="6" customWidth="1"/>
    <col min="2057" max="2057" width="18.7109375" style="6" customWidth="1"/>
    <col min="2058" max="2306" width="8.85546875" style="6"/>
    <col min="2307" max="2307" width="20.85546875" style="6" customWidth="1"/>
    <col min="2308" max="2308" width="23.140625" style="6" customWidth="1"/>
    <col min="2309" max="2309" width="21.42578125" style="6" customWidth="1"/>
    <col min="2310" max="2310" width="18.42578125" style="6" customWidth="1"/>
    <col min="2311" max="2311" width="19.42578125" style="6" customWidth="1"/>
    <col min="2312" max="2312" width="20.42578125" style="6" customWidth="1"/>
    <col min="2313" max="2313" width="18.7109375" style="6" customWidth="1"/>
    <col min="2314" max="2562" width="8.85546875" style="6"/>
    <col min="2563" max="2563" width="20.85546875" style="6" customWidth="1"/>
    <col min="2564" max="2564" width="23.140625" style="6" customWidth="1"/>
    <col min="2565" max="2565" width="21.42578125" style="6" customWidth="1"/>
    <col min="2566" max="2566" width="18.42578125" style="6" customWidth="1"/>
    <col min="2567" max="2567" width="19.42578125" style="6" customWidth="1"/>
    <col min="2568" max="2568" width="20.42578125" style="6" customWidth="1"/>
    <col min="2569" max="2569" width="18.7109375" style="6" customWidth="1"/>
    <col min="2570" max="2818" width="8.85546875" style="6"/>
    <col min="2819" max="2819" width="20.85546875" style="6" customWidth="1"/>
    <col min="2820" max="2820" width="23.140625" style="6" customWidth="1"/>
    <col min="2821" max="2821" width="21.42578125" style="6" customWidth="1"/>
    <col min="2822" max="2822" width="18.42578125" style="6" customWidth="1"/>
    <col min="2823" max="2823" width="19.42578125" style="6" customWidth="1"/>
    <col min="2824" max="2824" width="20.42578125" style="6" customWidth="1"/>
    <col min="2825" max="2825" width="18.7109375" style="6" customWidth="1"/>
    <col min="2826" max="3074" width="8.85546875" style="6"/>
    <col min="3075" max="3075" width="20.85546875" style="6" customWidth="1"/>
    <col min="3076" max="3076" width="23.140625" style="6" customWidth="1"/>
    <col min="3077" max="3077" width="21.42578125" style="6" customWidth="1"/>
    <col min="3078" max="3078" width="18.42578125" style="6" customWidth="1"/>
    <col min="3079" max="3079" width="19.42578125" style="6" customWidth="1"/>
    <col min="3080" max="3080" width="20.42578125" style="6" customWidth="1"/>
    <col min="3081" max="3081" width="18.7109375" style="6" customWidth="1"/>
    <col min="3082" max="3330" width="8.85546875" style="6"/>
    <col min="3331" max="3331" width="20.85546875" style="6" customWidth="1"/>
    <col min="3332" max="3332" width="23.140625" style="6" customWidth="1"/>
    <col min="3333" max="3333" width="21.42578125" style="6" customWidth="1"/>
    <col min="3334" max="3334" width="18.42578125" style="6" customWidth="1"/>
    <col min="3335" max="3335" width="19.42578125" style="6" customWidth="1"/>
    <col min="3336" max="3336" width="20.42578125" style="6" customWidth="1"/>
    <col min="3337" max="3337" width="18.7109375" style="6" customWidth="1"/>
    <col min="3338" max="3586" width="8.85546875" style="6"/>
    <col min="3587" max="3587" width="20.85546875" style="6" customWidth="1"/>
    <col min="3588" max="3588" width="23.140625" style="6" customWidth="1"/>
    <col min="3589" max="3589" width="21.42578125" style="6" customWidth="1"/>
    <col min="3590" max="3590" width="18.42578125" style="6" customWidth="1"/>
    <col min="3591" max="3591" width="19.42578125" style="6" customWidth="1"/>
    <col min="3592" max="3592" width="20.42578125" style="6" customWidth="1"/>
    <col min="3593" max="3593" width="18.7109375" style="6" customWidth="1"/>
    <col min="3594" max="3842" width="8.85546875" style="6"/>
    <col min="3843" max="3843" width="20.85546875" style="6" customWidth="1"/>
    <col min="3844" max="3844" width="23.140625" style="6" customWidth="1"/>
    <col min="3845" max="3845" width="21.42578125" style="6" customWidth="1"/>
    <col min="3846" max="3846" width="18.42578125" style="6" customWidth="1"/>
    <col min="3847" max="3847" width="19.42578125" style="6" customWidth="1"/>
    <col min="3848" max="3848" width="20.42578125" style="6" customWidth="1"/>
    <col min="3849" max="3849" width="18.7109375" style="6" customWidth="1"/>
    <col min="3850" max="4098" width="8.85546875" style="6"/>
    <col min="4099" max="4099" width="20.85546875" style="6" customWidth="1"/>
    <col min="4100" max="4100" width="23.140625" style="6" customWidth="1"/>
    <col min="4101" max="4101" width="21.42578125" style="6" customWidth="1"/>
    <col min="4102" max="4102" width="18.42578125" style="6" customWidth="1"/>
    <col min="4103" max="4103" width="19.42578125" style="6" customWidth="1"/>
    <col min="4104" max="4104" width="20.42578125" style="6" customWidth="1"/>
    <col min="4105" max="4105" width="18.7109375" style="6" customWidth="1"/>
    <col min="4106" max="4354" width="8.85546875" style="6"/>
    <col min="4355" max="4355" width="20.85546875" style="6" customWidth="1"/>
    <col min="4356" max="4356" width="23.140625" style="6" customWidth="1"/>
    <col min="4357" max="4357" width="21.42578125" style="6" customWidth="1"/>
    <col min="4358" max="4358" width="18.42578125" style="6" customWidth="1"/>
    <col min="4359" max="4359" width="19.42578125" style="6" customWidth="1"/>
    <col min="4360" max="4360" width="20.42578125" style="6" customWidth="1"/>
    <col min="4361" max="4361" width="18.7109375" style="6" customWidth="1"/>
    <col min="4362" max="4610" width="8.85546875" style="6"/>
    <col min="4611" max="4611" width="20.85546875" style="6" customWidth="1"/>
    <col min="4612" max="4612" width="23.140625" style="6" customWidth="1"/>
    <col min="4613" max="4613" width="21.42578125" style="6" customWidth="1"/>
    <col min="4614" max="4614" width="18.42578125" style="6" customWidth="1"/>
    <col min="4615" max="4615" width="19.42578125" style="6" customWidth="1"/>
    <col min="4616" max="4616" width="20.42578125" style="6" customWidth="1"/>
    <col min="4617" max="4617" width="18.7109375" style="6" customWidth="1"/>
    <col min="4618" max="4866" width="8.85546875" style="6"/>
    <col min="4867" max="4867" width="20.85546875" style="6" customWidth="1"/>
    <col min="4868" max="4868" width="23.140625" style="6" customWidth="1"/>
    <col min="4869" max="4869" width="21.42578125" style="6" customWidth="1"/>
    <col min="4870" max="4870" width="18.42578125" style="6" customWidth="1"/>
    <col min="4871" max="4871" width="19.42578125" style="6" customWidth="1"/>
    <col min="4872" max="4872" width="20.42578125" style="6" customWidth="1"/>
    <col min="4873" max="4873" width="18.7109375" style="6" customWidth="1"/>
    <col min="4874" max="5122" width="8.85546875" style="6"/>
    <col min="5123" max="5123" width="20.85546875" style="6" customWidth="1"/>
    <col min="5124" max="5124" width="23.140625" style="6" customWidth="1"/>
    <col min="5125" max="5125" width="21.42578125" style="6" customWidth="1"/>
    <col min="5126" max="5126" width="18.42578125" style="6" customWidth="1"/>
    <col min="5127" max="5127" width="19.42578125" style="6" customWidth="1"/>
    <col min="5128" max="5128" width="20.42578125" style="6" customWidth="1"/>
    <col min="5129" max="5129" width="18.7109375" style="6" customWidth="1"/>
    <col min="5130" max="5378" width="8.85546875" style="6"/>
    <col min="5379" max="5379" width="20.85546875" style="6" customWidth="1"/>
    <col min="5380" max="5380" width="23.140625" style="6" customWidth="1"/>
    <col min="5381" max="5381" width="21.42578125" style="6" customWidth="1"/>
    <col min="5382" max="5382" width="18.42578125" style="6" customWidth="1"/>
    <col min="5383" max="5383" width="19.42578125" style="6" customWidth="1"/>
    <col min="5384" max="5384" width="20.42578125" style="6" customWidth="1"/>
    <col min="5385" max="5385" width="18.7109375" style="6" customWidth="1"/>
    <col min="5386" max="5634" width="8.85546875" style="6"/>
    <col min="5635" max="5635" width="20.85546875" style="6" customWidth="1"/>
    <col min="5636" max="5636" width="23.140625" style="6" customWidth="1"/>
    <col min="5637" max="5637" width="21.42578125" style="6" customWidth="1"/>
    <col min="5638" max="5638" width="18.42578125" style="6" customWidth="1"/>
    <col min="5639" max="5639" width="19.42578125" style="6" customWidth="1"/>
    <col min="5640" max="5640" width="20.42578125" style="6" customWidth="1"/>
    <col min="5641" max="5641" width="18.7109375" style="6" customWidth="1"/>
    <col min="5642" max="5890" width="8.85546875" style="6"/>
    <col min="5891" max="5891" width="20.85546875" style="6" customWidth="1"/>
    <col min="5892" max="5892" width="23.140625" style="6" customWidth="1"/>
    <col min="5893" max="5893" width="21.42578125" style="6" customWidth="1"/>
    <col min="5894" max="5894" width="18.42578125" style="6" customWidth="1"/>
    <col min="5895" max="5895" width="19.42578125" style="6" customWidth="1"/>
    <col min="5896" max="5896" width="20.42578125" style="6" customWidth="1"/>
    <col min="5897" max="5897" width="18.7109375" style="6" customWidth="1"/>
    <col min="5898" max="6146" width="8.85546875" style="6"/>
    <col min="6147" max="6147" width="20.85546875" style="6" customWidth="1"/>
    <col min="6148" max="6148" width="23.140625" style="6" customWidth="1"/>
    <col min="6149" max="6149" width="21.42578125" style="6" customWidth="1"/>
    <col min="6150" max="6150" width="18.42578125" style="6" customWidth="1"/>
    <col min="6151" max="6151" width="19.42578125" style="6" customWidth="1"/>
    <col min="6152" max="6152" width="20.42578125" style="6" customWidth="1"/>
    <col min="6153" max="6153" width="18.7109375" style="6" customWidth="1"/>
    <col min="6154" max="6402" width="8.85546875" style="6"/>
    <col min="6403" max="6403" width="20.85546875" style="6" customWidth="1"/>
    <col min="6404" max="6404" width="23.140625" style="6" customWidth="1"/>
    <col min="6405" max="6405" width="21.42578125" style="6" customWidth="1"/>
    <col min="6406" max="6406" width="18.42578125" style="6" customWidth="1"/>
    <col min="6407" max="6407" width="19.42578125" style="6" customWidth="1"/>
    <col min="6408" max="6408" width="20.42578125" style="6" customWidth="1"/>
    <col min="6409" max="6409" width="18.7109375" style="6" customWidth="1"/>
    <col min="6410" max="6658" width="8.85546875" style="6"/>
    <col min="6659" max="6659" width="20.85546875" style="6" customWidth="1"/>
    <col min="6660" max="6660" width="23.140625" style="6" customWidth="1"/>
    <col min="6661" max="6661" width="21.42578125" style="6" customWidth="1"/>
    <col min="6662" max="6662" width="18.42578125" style="6" customWidth="1"/>
    <col min="6663" max="6663" width="19.42578125" style="6" customWidth="1"/>
    <col min="6664" max="6664" width="20.42578125" style="6" customWidth="1"/>
    <col min="6665" max="6665" width="18.7109375" style="6" customWidth="1"/>
    <col min="6666" max="6914" width="8.85546875" style="6"/>
    <col min="6915" max="6915" width="20.85546875" style="6" customWidth="1"/>
    <col min="6916" max="6916" width="23.140625" style="6" customWidth="1"/>
    <col min="6917" max="6917" width="21.42578125" style="6" customWidth="1"/>
    <col min="6918" max="6918" width="18.42578125" style="6" customWidth="1"/>
    <col min="6919" max="6919" width="19.42578125" style="6" customWidth="1"/>
    <col min="6920" max="6920" width="20.42578125" style="6" customWidth="1"/>
    <col min="6921" max="6921" width="18.7109375" style="6" customWidth="1"/>
    <col min="6922" max="7170" width="8.85546875" style="6"/>
    <col min="7171" max="7171" width="20.85546875" style="6" customWidth="1"/>
    <col min="7172" max="7172" width="23.140625" style="6" customWidth="1"/>
    <col min="7173" max="7173" width="21.42578125" style="6" customWidth="1"/>
    <col min="7174" max="7174" width="18.42578125" style="6" customWidth="1"/>
    <col min="7175" max="7175" width="19.42578125" style="6" customWidth="1"/>
    <col min="7176" max="7176" width="20.42578125" style="6" customWidth="1"/>
    <col min="7177" max="7177" width="18.7109375" style="6" customWidth="1"/>
    <col min="7178" max="7426" width="8.85546875" style="6"/>
    <col min="7427" max="7427" width="20.85546875" style="6" customWidth="1"/>
    <col min="7428" max="7428" width="23.140625" style="6" customWidth="1"/>
    <col min="7429" max="7429" width="21.42578125" style="6" customWidth="1"/>
    <col min="7430" max="7430" width="18.42578125" style="6" customWidth="1"/>
    <col min="7431" max="7431" width="19.42578125" style="6" customWidth="1"/>
    <col min="7432" max="7432" width="20.42578125" style="6" customWidth="1"/>
    <col min="7433" max="7433" width="18.7109375" style="6" customWidth="1"/>
    <col min="7434" max="7682" width="8.85546875" style="6"/>
    <col min="7683" max="7683" width="20.85546875" style="6" customWidth="1"/>
    <col min="7684" max="7684" width="23.140625" style="6" customWidth="1"/>
    <col min="7685" max="7685" width="21.42578125" style="6" customWidth="1"/>
    <col min="7686" max="7686" width="18.42578125" style="6" customWidth="1"/>
    <col min="7687" max="7687" width="19.42578125" style="6" customWidth="1"/>
    <col min="7688" max="7688" width="20.42578125" style="6" customWidth="1"/>
    <col min="7689" max="7689" width="18.7109375" style="6" customWidth="1"/>
    <col min="7690" max="7938" width="8.85546875" style="6"/>
    <col min="7939" max="7939" width="20.85546875" style="6" customWidth="1"/>
    <col min="7940" max="7940" width="23.140625" style="6" customWidth="1"/>
    <col min="7941" max="7941" width="21.42578125" style="6" customWidth="1"/>
    <col min="7942" max="7942" width="18.42578125" style="6" customWidth="1"/>
    <col min="7943" max="7943" width="19.42578125" style="6" customWidth="1"/>
    <col min="7944" max="7944" width="20.42578125" style="6" customWidth="1"/>
    <col min="7945" max="7945" width="18.7109375" style="6" customWidth="1"/>
    <col min="7946" max="8194" width="8.85546875" style="6"/>
    <col min="8195" max="8195" width="20.85546875" style="6" customWidth="1"/>
    <col min="8196" max="8196" width="23.140625" style="6" customWidth="1"/>
    <col min="8197" max="8197" width="21.42578125" style="6" customWidth="1"/>
    <col min="8198" max="8198" width="18.42578125" style="6" customWidth="1"/>
    <col min="8199" max="8199" width="19.42578125" style="6" customWidth="1"/>
    <col min="8200" max="8200" width="20.42578125" style="6" customWidth="1"/>
    <col min="8201" max="8201" width="18.7109375" style="6" customWidth="1"/>
    <col min="8202" max="8450" width="8.85546875" style="6"/>
    <col min="8451" max="8451" width="20.85546875" style="6" customWidth="1"/>
    <col min="8452" max="8452" width="23.140625" style="6" customWidth="1"/>
    <col min="8453" max="8453" width="21.42578125" style="6" customWidth="1"/>
    <col min="8454" max="8454" width="18.42578125" style="6" customWidth="1"/>
    <col min="8455" max="8455" width="19.42578125" style="6" customWidth="1"/>
    <col min="8456" max="8456" width="20.42578125" style="6" customWidth="1"/>
    <col min="8457" max="8457" width="18.7109375" style="6" customWidth="1"/>
    <col min="8458" max="8706" width="8.85546875" style="6"/>
    <col min="8707" max="8707" width="20.85546875" style="6" customWidth="1"/>
    <col min="8708" max="8708" width="23.140625" style="6" customWidth="1"/>
    <col min="8709" max="8709" width="21.42578125" style="6" customWidth="1"/>
    <col min="8710" max="8710" width="18.42578125" style="6" customWidth="1"/>
    <col min="8711" max="8711" width="19.42578125" style="6" customWidth="1"/>
    <col min="8712" max="8712" width="20.42578125" style="6" customWidth="1"/>
    <col min="8713" max="8713" width="18.7109375" style="6" customWidth="1"/>
    <col min="8714" max="8962" width="8.85546875" style="6"/>
    <col min="8963" max="8963" width="20.85546875" style="6" customWidth="1"/>
    <col min="8964" max="8964" width="23.140625" style="6" customWidth="1"/>
    <col min="8965" max="8965" width="21.42578125" style="6" customWidth="1"/>
    <col min="8966" max="8966" width="18.42578125" style="6" customWidth="1"/>
    <col min="8967" max="8967" width="19.42578125" style="6" customWidth="1"/>
    <col min="8968" max="8968" width="20.42578125" style="6" customWidth="1"/>
    <col min="8969" max="8969" width="18.7109375" style="6" customWidth="1"/>
    <col min="8970" max="9218" width="8.85546875" style="6"/>
    <col min="9219" max="9219" width="20.85546875" style="6" customWidth="1"/>
    <col min="9220" max="9220" width="23.140625" style="6" customWidth="1"/>
    <col min="9221" max="9221" width="21.42578125" style="6" customWidth="1"/>
    <col min="9222" max="9222" width="18.42578125" style="6" customWidth="1"/>
    <col min="9223" max="9223" width="19.42578125" style="6" customWidth="1"/>
    <col min="9224" max="9224" width="20.42578125" style="6" customWidth="1"/>
    <col min="9225" max="9225" width="18.7109375" style="6" customWidth="1"/>
    <col min="9226" max="9474" width="8.85546875" style="6"/>
    <col min="9475" max="9475" width="20.85546875" style="6" customWidth="1"/>
    <col min="9476" max="9476" width="23.140625" style="6" customWidth="1"/>
    <col min="9477" max="9477" width="21.42578125" style="6" customWidth="1"/>
    <col min="9478" max="9478" width="18.42578125" style="6" customWidth="1"/>
    <col min="9479" max="9479" width="19.42578125" style="6" customWidth="1"/>
    <col min="9480" max="9480" width="20.42578125" style="6" customWidth="1"/>
    <col min="9481" max="9481" width="18.7109375" style="6" customWidth="1"/>
    <col min="9482" max="9730" width="8.85546875" style="6"/>
    <col min="9731" max="9731" width="20.85546875" style="6" customWidth="1"/>
    <col min="9732" max="9732" width="23.140625" style="6" customWidth="1"/>
    <col min="9733" max="9733" width="21.42578125" style="6" customWidth="1"/>
    <col min="9734" max="9734" width="18.42578125" style="6" customWidth="1"/>
    <col min="9735" max="9735" width="19.42578125" style="6" customWidth="1"/>
    <col min="9736" max="9736" width="20.42578125" style="6" customWidth="1"/>
    <col min="9737" max="9737" width="18.7109375" style="6" customWidth="1"/>
    <col min="9738" max="9986" width="8.85546875" style="6"/>
    <col min="9987" max="9987" width="20.85546875" style="6" customWidth="1"/>
    <col min="9988" max="9988" width="23.140625" style="6" customWidth="1"/>
    <col min="9989" max="9989" width="21.42578125" style="6" customWidth="1"/>
    <col min="9990" max="9990" width="18.42578125" style="6" customWidth="1"/>
    <col min="9991" max="9991" width="19.42578125" style="6" customWidth="1"/>
    <col min="9992" max="9992" width="20.42578125" style="6" customWidth="1"/>
    <col min="9993" max="9993" width="18.7109375" style="6" customWidth="1"/>
    <col min="9994" max="10242" width="8.85546875" style="6"/>
    <col min="10243" max="10243" width="20.85546875" style="6" customWidth="1"/>
    <col min="10244" max="10244" width="23.140625" style="6" customWidth="1"/>
    <col min="10245" max="10245" width="21.42578125" style="6" customWidth="1"/>
    <col min="10246" max="10246" width="18.42578125" style="6" customWidth="1"/>
    <col min="10247" max="10247" width="19.42578125" style="6" customWidth="1"/>
    <col min="10248" max="10248" width="20.42578125" style="6" customWidth="1"/>
    <col min="10249" max="10249" width="18.7109375" style="6" customWidth="1"/>
    <col min="10250" max="10498" width="8.85546875" style="6"/>
    <col min="10499" max="10499" width="20.85546875" style="6" customWidth="1"/>
    <col min="10500" max="10500" width="23.140625" style="6" customWidth="1"/>
    <col min="10501" max="10501" width="21.42578125" style="6" customWidth="1"/>
    <col min="10502" max="10502" width="18.42578125" style="6" customWidth="1"/>
    <col min="10503" max="10503" width="19.42578125" style="6" customWidth="1"/>
    <col min="10504" max="10504" width="20.42578125" style="6" customWidth="1"/>
    <col min="10505" max="10505" width="18.7109375" style="6" customWidth="1"/>
    <col min="10506" max="10754" width="8.85546875" style="6"/>
    <col min="10755" max="10755" width="20.85546875" style="6" customWidth="1"/>
    <col min="10756" max="10756" width="23.140625" style="6" customWidth="1"/>
    <col min="10757" max="10757" width="21.42578125" style="6" customWidth="1"/>
    <col min="10758" max="10758" width="18.42578125" style="6" customWidth="1"/>
    <col min="10759" max="10759" width="19.42578125" style="6" customWidth="1"/>
    <col min="10760" max="10760" width="20.42578125" style="6" customWidth="1"/>
    <col min="10761" max="10761" width="18.7109375" style="6" customWidth="1"/>
    <col min="10762" max="11010" width="8.85546875" style="6"/>
    <col min="11011" max="11011" width="20.85546875" style="6" customWidth="1"/>
    <col min="11012" max="11012" width="23.140625" style="6" customWidth="1"/>
    <col min="11013" max="11013" width="21.42578125" style="6" customWidth="1"/>
    <col min="11014" max="11014" width="18.42578125" style="6" customWidth="1"/>
    <col min="11015" max="11015" width="19.42578125" style="6" customWidth="1"/>
    <col min="11016" max="11016" width="20.42578125" style="6" customWidth="1"/>
    <col min="11017" max="11017" width="18.7109375" style="6" customWidth="1"/>
    <col min="11018" max="11266" width="8.85546875" style="6"/>
    <col min="11267" max="11267" width="20.85546875" style="6" customWidth="1"/>
    <col min="11268" max="11268" width="23.140625" style="6" customWidth="1"/>
    <col min="11269" max="11269" width="21.42578125" style="6" customWidth="1"/>
    <col min="11270" max="11270" width="18.42578125" style="6" customWidth="1"/>
    <col min="11271" max="11271" width="19.42578125" style="6" customWidth="1"/>
    <col min="11272" max="11272" width="20.42578125" style="6" customWidth="1"/>
    <col min="11273" max="11273" width="18.7109375" style="6" customWidth="1"/>
    <col min="11274" max="11522" width="8.85546875" style="6"/>
    <col min="11523" max="11523" width="20.85546875" style="6" customWidth="1"/>
    <col min="11524" max="11524" width="23.140625" style="6" customWidth="1"/>
    <col min="11525" max="11525" width="21.42578125" style="6" customWidth="1"/>
    <col min="11526" max="11526" width="18.42578125" style="6" customWidth="1"/>
    <col min="11527" max="11527" width="19.42578125" style="6" customWidth="1"/>
    <col min="11528" max="11528" width="20.42578125" style="6" customWidth="1"/>
    <col min="11529" max="11529" width="18.7109375" style="6" customWidth="1"/>
    <col min="11530" max="11778" width="8.85546875" style="6"/>
    <col min="11779" max="11779" width="20.85546875" style="6" customWidth="1"/>
    <col min="11780" max="11780" width="23.140625" style="6" customWidth="1"/>
    <col min="11781" max="11781" width="21.42578125" style="6" customWidth="1"/>
    <col min="11782" max="11782" width="18.42578125" style="6" customWidth="1"/>
    <col min="11783" max="11783" width="19.42578125" style="6" customWidth="1"/>
    <col min="11784" max="11784" width="20.42578125" style="6" customWidth="1"/>
    <col min="11785" max="11785" width="18.7109375" style="6" customWidth="1"/>
    <col min="11786" max="12034" width="8.85546875" style="6"/>
    <col min="12035" max="12035" width="20.85546875" style="6" customWidth="1"/>
    <col min="12036" max="12036" width="23.140625" style="6" customWidth="1"/>
    <col min="12037" max="12037" width="21.42578125" style="6" customWidth="1"/>
    <col min="12038" max="12038" width="18.42578125" style="6" customWidth="1"/>
    <col min="12039" max="12039" width="19.42578125" style="6" customWidth="1"/>
    <col min="12040" max="12040" width="20.42578125" style="6" customWidth="1"/>
    <col min="12041" max="12041" width="18.7109375" style="6" customWidth="1"/>
    <col min="12042" max="12290" width="8.85546875" style="6"/>
    <col min="12291" max="12291" width="20.85546875" style="6" customWidth="1"/>
    <col min="12292" max="12292" width="23.140625" style="6" customWidth="1"/>
    <col min="12293" max="12293" width="21.42578125" style="6" customWidth="1"/>
    <col min="12294" max="12294" width="18.42578125" style="6" customWidth="1"/>
    <col min="12295" max="12295" width="19.42578125" style="6" customWidth="1"/>
    <col min="12296" max="12296" width="20.42578125" style="6" customWidth="1"/>
    <col min="12297" max="12297" width="18.7109375" style="6" customWidth="1"/>
    <col min="12298" max="12546" width="8.85546875" style="6"/>
    <col min="12547" max="12547" width="20.85546875" style="6" customWidth="1"/>
    <col min="12548" max="12548" width="23.140625" style="6" customWidth="1"/>
    <col min="12549" max="12549" width="21.42578125" style="6" customWidth="1"/>
    <col min="12550" max="12550" width="18.42578125" style="6" customWidth="1"/>
    <col min="12551" max="12551" width="19.42578125" style="6" customWidth="1"/>
    <col min="12552" max="12552" width="20.42578125" style="6" customWidth="1"/>
    <col min="12553" max="12553" width="18.7109375" style="6" customWidth="1"/>
    <col min="12554" max="12802" width="8.85546875" style="6"/>
    <col min="12803" max="12803" width="20.85546875" style="6" customWidth="1"/>
    <col min="12804" max="12804" width="23.140625" style="6" customWidth="1"/>
    <col min="12805" max="12805" width="21.42578125" style="6" customWidth="1"/>
    <col min="12806" max="12806" width="18.42578125" style="6" customWidth="1"/>
    <col min="12807" max="12807" width="19.42578125" style="6" customWidth="1"/>
    <col min="12808" max="12808" width="20.42578125" style="6" customWidth="1"/>
    <col min="12809" max="12809" width="18.7109375" style="6" customWidth="1"/>
    <col min="12810" max="13058" width="8.85546875" style="6"/>
    <col min="13059" max="13059" width="20.85546875" style="6" customWidth="1"/>
    <col min="13060" max="13060" width="23.140625" style="6" customWidth="1"/>
    <col min="13061" max="13061" width="21.42578125" style="6" customWidth="1"/>
    <col min="13062" max="13062" width="18.42578125" style="6" customWidth="1"/>
    <col min="13063" max="13063" width="19.42578125" style="6" customWidth="1"/>
    <col min="13064" max="13064" width="20.42578125" style="6" customWidth="1"/>
    <col min="13065" max="13065" width="18.7109375" style="6" customWidth="1"/>
    <col min="13066" max="13314" width="8.85546875" style="6"/>
    <col min="13315" max="13315" width="20.85546875" style="6" customWidth="1"/>
    <col min="13316" max="13316" width="23.140625" style="6" customWidth="1"/>
    <col min="13317" max="13317" width="21.42578125" style="6" customWidth="1"/>
    <col min="13318" max="13318" width="18.42578125" style="6" customWidth="1"/>
    <col min="13319" max="13319" width="19.42578125" style="6" customWidth="1"/>
    <col min="13320" max="13320" width="20.42578125" style="6" customWidth="1"/>
    <col min="13321" max="13321" width="18.7109375" style="6" customWidth="1"/>
    <col min="13322" max="13570" width="8.85546875" style="6"/>
    <col min="13571" max="13571" width="20.85546875" style="6" customWidth="1"/>
    <col min="13572" max="13572" width="23.140625" style="6" customWidth="1"/>
    <col min="13573" max="13573" width="21.42578125" style="6" customWidth="1"/>
    <col min="13574" max="13574" width="18.42578125" style="6" customWidth="1"/>
    <col min="13575" max="13575" width="19.42578125" style="6" customWidth="1"/>
    <col min="13576" max="13576" width="20.42578125" style="6" customWidth="1"/>
    <col min="13577" max="13577" width="18.7109375" style="6" customWidth="1"/>
    <col min="13578" max="13826" width="8.85546875" style="6"/>
    <col min="13827" max="13827" width="20.85546875" style="6" customWidth="1"/>
    <col min="13828" max="13828" width="23.140625" style="6" customWidth="1"/>
    <col min="13829" max="13829" width="21.42578125" style="6" customWidth="1"/>
    <col min="13830" max="13830" width="18.42578125" style="6" customWidth="1"/>
    <col min="13831" max="13831" width="19.42578125" style="6" customWidth="1"/>
    <col min="13832" max="13832" width="20.42578125" style="6" customWidth="1"/>
    <col min="13833" max="13833" width="18.7109375" style="6" customWidth="1"/>
    <col min="13834" max="14082" width="8.85546875" style="6"/>
    <col min="14083" max="14083" width="20.85546875" style="6" customWidth="1"/>
    <col min="14084" max="14084" width="23.140625" style="6" customWidth="1"/>
    <col min="14085" max="14085" width="21.42578125" style="6" customWidth="1"/>
    <col min="14086" max="14086" width="18.42578125" style="6" customWidth="1"/>
    <col min="14087" max="14087" width="19.42578125" style="6" customWidth="1"/>
    <col min="14088" max="14088" width="20.42578125" style="6" customWidth="1"/>
    <col min="14089" max="14089" width="18.7109375" style="6" customWidth="1"/>
    <col min="14090" max="14338" width="8.85546875" style="6"/>
    <col min="14339" max="14339" width="20.85546875" style="6" customWidth="1"/>
    <col min="14340" max="14340" width="23.140625" style="6" customWidth="1"/>
    <col min="14341" max="14341" width="21.42578125" style="6" customWidth="1"/>
    <col min="14342" max="14342" width="18.42578125" style="6" customWidth="1"/>
    <col min="14343" max="14343" width="19.42578125" style="6" customWidth="1"/>
    <col min="14344" max="14344" width="20.42578125" style="6" customWidth="1"/>
    <col min="14345" max="14345" width="18.7109375" style="6" customWidth="1"/>
    <col min="14346" max="14594" width="8.85546875" style="6"/>
    <col min="14595" max="14595" width="20.85546875" style="6" customWidth="1"/>
    <col min="14596" max="14596" width="23.140625" style="6" customWidth="1"/>
    <col min="14597" max="14597" width="21.42578125" style="6" customWidth="1"/>
    <col min="14598" max="14598" width="18.42578125" style="6" customWidth="1"/>
    <col min="14599" max="14599" width="19.42578125" style="6" customWidth="1"/>
    <col min="14600" max="14600" width="20.42578125" style="6" customWidth="1"/>
    <col min="14601" max="14601" width="18.7109375" style="6" customWidth="1"/>
    <col min="14602" max="14850" width="8.85546875" style="6"/>
    <col min="14851" max="14851" width="20.85546875" style="6" customWidth="1"/>
    <col min="14852" max="14852" width="23.140625" style="6" customWidth="1"/>
    <col min="14853" max="14853" width="21.42578125" style="6" customWidth="1"/>
    <col min="14854" max="14854" width="18.42578125" style="6" customWidth="1"/>
    <col min="14855" max="14855" width="19.42578125" style="6" customWidth="1"/>
    <col min="14856" max="14856" width="20.42578125" style="6" customWidth="1"/>
    <col min="14857" max="14857" width="18.7109375" style="6" customWidth="1"/>
    <col min="14858" max="15106" width="8.85546875" style="6"/>
    <col min="15107" max="15107" width="20.85546875" style="6" customWidth="1"/>
    <col min="15108" max="15108" width="23.140625" style="6" customWidth="1"/>
    <col min="15109" max="15109" width="21.42578125" style="6" customWidth="1"/>
    <col min="15110" max="15110" width="18.42578125" style="6" customWidth="1"/>
    <col min="15111" max="15111" width="19.42578125" style="6" customWidth="1"/>
    <col min="15112" max="15112" width="20.42578125" style="6" customWidth="1"/>
    <col min="15113" max="15113" width="18.7109375" style="6" customWidth="1"/>
    <col min="15114" max="15362" width="8.85546875" style="6"/>
    <col min="15363" max="15363" width="20.85546875" style="6" customWidth="1"/>
    <col min="15364" max="15364" width="23.140625" style="6" customWidth="1"/>
    <col min="15365" max="15365" width="21.42578125" style="6" customWidth="1"/>
    <col min="15366" max="15366" width="18.42578125" style="6" customWidth="1"/>
    <col min="15367" max="15367" width="19.42578125" style="6" customWidth="1"/>
    <col min="15368" max="15368" width="20.42578125" style="6" customWidth="1"/>
    <col min="15369" max="15369" width="18.7109375" style="6" customWidth="1"/>
    <col min="15370" max="15618" width="8.85546875" style="6"/>
    <col min="15619" max="15619" width="20.85546875" style="6" customWidth="1"/>
    <col min="15620" max="15620" width="23.140625" style="6" customWidth="1"/>
    <col min="15621" max="15621" width="21.42578125" style="6" customWidth="1"/>
    <col min="15622" max="15622" width="18.42578125" style="6" customWidth="1"/>
    <col min="15623" max="15623" width="19.42578125" style="6" customWidth="1"/>
    <col min="15624" max="15624" width="20.42578125" style="6" customWidth="1"/>
    <col min="15625" max="15625" width="18.7109375" style="6" customWidth="1"/>
    <col min="15626" max="15874" width="8.85546875" style="6"/>
    <col min="15875" max="15875" width="20.85546875" style="6" customWidth="1"/>
    <col min="15876" max="15876" width="23.140625" style="6" customWidth="1"/>
    <col min="15877" max="15877" width="21.42578125" style="6" customWidth="1"/>
    <col min="15878" max="15878" width="18.42578125" style="6" customWidth="1"/>
    <col min="15879" max="15879" width="19.42578125" style="6" customWidth="1"/>
    <col min="15880" max="15880" width="20.42578125" style="6" customWidth="1"/>
    <col min="15881" max="15881" width="18.7109375" style="6" customWidth="1"/>
    <col min="15882" max="16130" width="8.85546875" style="6"/>
    <col min="16131" max="16131" width="20.85546875" style="6" customWidth="1"/>
    <col min="16132" max="16132" width="23.140625" style="6" customWidth="1"/>
    <col min="16133" max="16133" width="21.42578125" style="6" customWidth="1"/>
    <col min="16134" max="16134" width="18.42578125" style="6" customWidth="1"/>
    <col min="16135" max="16135" width="19.42578125" style="6" customWidth="1"/>
    <col min="16136" max="16136" width="20.42578125" style="6" customWidth="1"/>
    <col min="16137" max="16137" width="18.710937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304</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309</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310</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9">
        <v>43745</v>
      </c>
      <c r="B3489" s="158">
        <v>5933.76</v>
      </c>
      <c r="C3489" s="158">
        <v>5263.42</v>
      </c>
      <c r="D3489" s="158">
        <v>2938.79</v>
      </c>
    </row>
    <row r="3490" spans="1:4">
      <c r="A3490" s="159">
        <v>43746</v>
      </c>
      <c r="B3490" s="158">
        <v>5841.57</v>
      </c>
      <c r="C3490" s="158">
        <v>5181.6099999999997</v>
      </c>
      <c r="D3490" s="158">
        <v>2893.06</v>
      </c>
    </row>
    <row r="3491" spans="1:4">
      <c r="A3491" s="159">
        <v>43747</v>
      </c>
      <c r="B3491" s="158">
        <v>5896.6</v>
      </c>
      <c r="C3491" s="158">
        <v>5229.93</v>
      </c>
      <c r="D3491" s="158">
        <v>2919.4</v>
      </c>
    </row>
    <row r="3492" spans="1:4">
      <c r="A3492" s="159">
        <v>43748</v>
      </c>
      <c r="B3492" s="158">
        <v>5934.56</v>
      </c>
      <c r="C3492" s="158">
        <v>5263.57</v>
      </c>
      <c r="D3492" s="158">
        <v>2938.13</v>
      </c>
    </row>
    <row r="3493" spans="1:4">
      <c r="A3493" s="159">
        <v>43749</v>
      </c>
      <c r="B3493" s="158">
        <v>6000.04</v>
      </c>
      <c r="C3493" s="158">
        <v>5321.49</v>
      </c>
      <c r="D3493" s="158">
        <v>2970.27</v>
      </c>
    </row>
    <row r="3494" spans="1:4">
      <c r="A3494" s="159">
        <v>43752</v>
      </c>
      <c r="B3494" s="158">
        <v>5991.72</v>
      </c>
      <c r="C3494" s="158">
        <v>5314.11</v>
      </c>
      <c r="D3494" s="158">
        <v>2966.15</v>
      </c>
    </row>
    <row r="3495" spans="1:4">
      <c r="A3495" s="159">
        <v>43753</v>
      </c>
      <c r="B3495" s="158">
        <v>6051.39</v>
      </c>
      <c r="C3495" s="158">
        <v>5367.03</v>
      </c>
      <c r="D3495" s="158">
        <v>2995.68</v>
      </c>
    </row>
    <row r="3496" spans="1:4">
      <c r="A3496" s="159">
        <v>43754</v>
      </c>
      <c r="B3496" s="158">
        <v>6039.69</v>
      </c>
      <c r="C3496" s="158">
        <v>5356.55</v>
      </c>
      <c r="D3496" s="158">
        <v>2989.69</v>
      </c>
    </row>
    <row r="3497" spans="1:4">
      <c r="A3497" s="159">
        <v>43755</v>
      </c>
      <c r="B3497" s="158">
        <v>6056.84</v>
      </c>
      <c r="C3497" s="158">
        <v>5371.64</v>
      </c>
      <c r="D3497" s="158">
        <v>2997.95</v>
      </c>
    </row>
    <row r="3498" spans="1:4">
      <c r="A3498" s="159">
        <v>43756</v>
      </c>
      <c r="B3498" s="158">
        <v>6033.26</v>
      </c>
      <c r="C3498" s="158">
        <v>5350.68</v>
      </c>
      <c r="D3498" s="158">
        <v>2986.2</v>
      </c>
    </row>
    <row r="3499" spans="1:4">
      <c r="A3499" s="159">
        <v>43759</v>
      </c>
      <c r="B3499" s="158">
        <v>6074.9</v>
      </c>
      <c r="C3499" s="158">
        <v>5387.56</v>
      </c>
      <c r="D3499" s="158">
        <v>3006.72</v>
      </c>
    </row>
    <row r="3500" spans="1:4">
      <c r="A3500" s="159">
        <v>43760</v>
      </c>
      <c r="B3500" s="158">
        <v>6053.42</v>
      </c>
      <c r="C3500" s="158">
        <v>5368.45</v>
      </c>
      <c r="D3500" s="158">
        <v>2995.99</v>
      </c>
    </row>
    <row r="3501" spans="1:4">
      <c r="A3501" s="159">
        <v>43761</v>
      </c>
      <c r="B3501" s="158">
        <v>6070.87</v>
      </c>
      <c r="C3501" s="158">
        <v>5383.88</v>
      </c>
      <c r="D3501" s="158">
        <v>3004.52</v>
      </c>
    </row>
    <row r="3502" spans="1:4">
      <c r="A3502" s="159">
        <v>43762</v>
      </c>
      <c r="B3502" s="158">
        <v>6082.54</v>
      </c>
      <c r="C3502" s="158">
        <v>5394.22</v>
      </c>
      <c r="D3502" s="158">
        <v>3010.29</v>
      </c>
    </row>
    <row r="3503" spans="1:4">
      <c r="A3503" s="159">
        <v>43763</v>
      </c>
      <c r="B3503" s="158">
        <v>6107.42</v>
      </c>
      <c r="C3503" s="158">
        <v>5416.26</v>
      </c>
      <c r="D3503" s="158">
        <v>3022.55</v>
      </c>
    </row>
    <row r="3504" spans="1:4">
      <c r="A3504" s="159">
        <v>43766</v>
      </c>
      <c r="B3504" s="158">
        <v>6141.51</v>
      </c>
      <c r="C3504" s="158">
        <v>5446.49</v>
      </c>
      <c r="D3504" s="158">
        <v>3039.42</v>
      </c>
    </row>
    <row r="3505" spans="1:8">
      <c r="A3505" s="159">
        <v>43767</v>
      </c>
      <c r="B3505" s="158">
        <v>6136.47</v>
      </c>
      <c r="C3505" s="158">
        <v>5442</v>
      </c>
      <c r="D3505" s="158">
        <v>3036.89</v>
      </c>
    </row>
    <row r="3506" spans="1:8">
      <c r="A3506" s="159">
        <v>43768</v>
      </c>
      <c r="B3506" s="158">
        <v>6156.93</v>
      </c>
      <c r="C3506" s="158">
        <v>5460.01</v>
      </c>
      <c r="D3506" s="158">
        <v>3046.77</v>
      </c>
    </row>
    <row r="3507" spans="1:8">
      <c r="A3507" s="159">
        <v>43769</v>
      </c>
      <c r="B3507" s="158">
        <v>6138.73</v>
      </c>
      <c r="C3507" s="158">
        <v>5443.77</v>
      </c>
      <c r="D3507" s="158">
        <v>3037.56</v>
      </c>
    </row>
    <row r="3508" spans="1:8">
      <c r="A3508" s="172">
        <v>43770</v>
      </c>
      <c r="B3508" s="173">
        <v>6198.59</v>
      </c>
      <c r="C3508" s="173">
        <v>5496.7</v>
      </c>
      <c r="D3508" s="173">
        <v>3066.91</v>
      </c>
    </row>
    <row r="3509" spans="1:8">
      <c r="A3509" s="172">
        <v>43773</v>
      </c>
      <c r="B3509" s="173">
        <v>6221.63</v>
      </c>
      <c r="C3509" s="173">
        <v>5517.11</v>
      </c>
      <c r="D3509" s="173">
        <v>3078.27</v>
      </c>
      <c r="G3509" s="29"/>
      <c r="H3509" s="29"/>
    </row>
    <row r="3510" spans="1:8">
      <c r="A3510" s="174">
        <v>43774</v>
      </c>
      <c r="B3510" s="175">
        <v>6214.28</v>
      </c>
      <c r="C3510" s="176">
        <v>5510.58</v>
      </c>
      <c r="D3510" s="177">
        <v>3074.62</v>
      </c>
    </row>
    <row r="3511" spans="1:8">
      <c r="A3511" s="174">
        <v>43775</v>
      </c>
      <c r="B3511" s="175">
        <v>6219.1</v>
      </c>
      <c r="C3511" s="176">
        <v>5514.73</v>
      </c>
      <c r="D3511" s="177">
        <v>3076.78</v>
      </c>
      <c r="F3511" s="6"/>
      <c r="G3511" s="29"/>
    </row>
    <row r="3512" spans="1:8">
      <c r="A3512" s="174">
        <v>43776</v>
      </c>
      <c r="B3512" s="175">
        <v>6238.99</v>
      </c>
      <c r="C3512" s="176">
        <v>5531.6</v>
      </c>
      <c r="D3512" s="177">
        <v>3085.18</v>
      </c>
      <c r="F3512" s="6"/>
      <c r="G3512" s="29"/>
    </row>
    <row r="3513" spans="1:8">
      <c r="A3513" s="174">
        <v>43777</v>
      </c>
      <c r="B3513" s="175">
        <v>6256.11</v>
      </c>
      <c r="C3513" s="176">
        <v>5546.48</v>
      </c>
      <c r="D3513" s="177">
        <v>3093.08</v>
      </c>
      <c r="F3513" s="6"/>
      <c r="G3513" s="29"/>
    </row>
    <row r="3514" spans="1:8">
      <c r="A3514" s="174">
        <v>43780</v>
      </c>
      <c r="B3514" s="175">
        <v>6243.81</v>
      </c>
      <c r="C3514" s="176">
        <v>5535.58</v>
      </c>
      <c r="D3514" s="177">
        <v>3087.01</v>
      </c>
      <c r="F3514" s="6"/>
      <c r="G3514" s="29"/>
    </row>
    <row r="3515" spans="1:8">
      <c r="A3515" s="174">
        <v>43781</v>
      </c>
      <c r="B3515" s="175">
        <v>6253.91</v>
      </c>
      <c r="C3515" s="176">
        <v>5544.45</v>
      </c>
      <c r="D3515" s="177">
        <v>3091.84</v>
      </c>
      <c r="F3515" s="6"/>
      <c r="G3515" s="29"/>
    </row>
    <row r="3516" spans="1:8">
      <c r="A3516" s="174">
        <v>43782</v>
      </c>
      <c r="B3516" s="175">
        <v>6258.58</v>
      </c>
      <c r="C3516" s="176">
        <v>5548.53</v>
      </c>
      <c r="D3516" s="177">
        <v>3094.04</v>
      </c>
      <c r="F3516" s="6"/>
      <c r="G3516" s="29"/>
    </row>
    <row r="3517" spans="1:8">
      <c r="A3517" s="174">
        <v>43783</v>
      </c>
      <c r="B3517" s="175">
        <v>6265.42</v>
      </c>
      <c r="C3517" s="176">
        <v>5554.17</v>
      </c>
      <c r="D3517" s="177">
        <v>3096.63</v>
      </c>
      <c r="F3517" s="6"/>
      <c r="G3517" s="29"/>
    </row>
    <row r="3518" spans="1:8">
      <c r="A3518" s="174">
        <v>43784</v>
      </c>
      <c r="B3518" s="175">
        <v>6314.74</v>
      </c>
      <c r="C3518" s="176">
        <v>5597.59</v>
      </c>
      <c r="D3518" s="177">
        <v>3120.46</v>
      </c>
      <c r="F3518" s="6"/>
      <c r="G3518" s="29"/>
    </row>
    <row r="3519" spans="1:8">
      <c r="A3519" s="174">
        <v>43787</v>
      </c>
      <c r="B3519" s="175">
        <v>6318.02</v>
      </c>
      <c r="C3519" s="176">
        <v>5600.47</v>
      </c>
      <c r="D3519" s="177">
        <v>3122.03</v>
      </c>
      <c r="F3519" s="6"/>
      <c r="G3519" s="29"/>
    </row>
    <row r="3520" spans="1:8">
      <c r="A3520" s="174">
        <v>43788</v>
      </c>
      <c r="B3520" s="175">
        <v>6314.66</v>
      </c>
      <c r="C3520" s="176">
        <v>5597.39</v>
      </c>
      <c r="D3520" s="177">
        <v>3120.18</v>
      </c>
      <c r="F3520" s="6"/>
      <c r="G3520" s="29"/>
    </row>
    <row r="3521" spans="1:7">
      <c r="A3521" s="174">
        <v>43789</v>
      </c>
      <c r="B3521" s="175">
        <v>6292.17</v>
      </c>
      <c r="C3521" s="176">
        <v>5577.13</v>
      </c>
      <c r="D3521" s="177">
        <v>3108.46</v>
      </c>
      <c r="F3521" s="6"/>
      <c r="G3521" s="29"/>
    </row>
    <row r="3522" spans="1:7">
      <c r="A3522" s="174">
        <v>43790</v>
      </c>
      <c r="B3522" s="175">
        <v>6282.59</v>
      </c>
      <c r="C3522" s="176">
        <v>5568.54</v>
      </c>
      <c r="D3522" s="177">
        <v>3103.54</v>
      </c>
      <c r="F3522" s="6"/>
      <c r="G3522" s="29"/>
    </row>
    <row r="3523" spans="1:7">
      <c r="A3523" s="174">
        <v>43791</v>
      </c>
      <c r="B3523" s="175">
        <v>6296.34</v>
      </c>
      <c r="C3523" s="176">
        <v>5580.7</v>
      </c>
      <c r="D3523" s="177">
        <v>3110.29</v>
      </c>
      <c r="F3523" s="6"/>
      <c r="G3523" s="29"/>
    </row>
    <row r="3524" spans="1:7">
      <c r="A3524" s="174">
        <v>43794</v>
      </c>
      <c r="B3524" s="175">
        <v>6344.36</v>
      </c>
      <c r="C3524" s="176">
        <v>5623.07</v>
      </c>
      <c r="D3524" s="177">
        <v>3133.64</v>
      </c>
      <c r="F3524" s="6"/>
      <c r="G3524" s="29"/>
    </row>
    <row r="3525" spans="1:7">
      <c r="A3525" s="174">
        <v>43795</v>
      </c>
      <c r="B3525" s="175">
        <v>6358.46</v>
      </c>
      <c r="C3525" s="176">
        <v>5635.51</v>
      </c>
      <c r="D3525" s="177">
        <v>3140.52</v>
      </c>
      <c r="F3525" s="6"/>
      <c r="G3525" s="29"/>
    </row>
    <row r="3526" spans="1:7">
      <c r="A3526" s="174">
        <v>43796</v>
      </c>
      <c r="B3526" s="175">
        <v>6385.76</v>
      </c>
      <c r="C3526" s="176">
        <v>5659.51</v>
      </c>
      <c r="D3526" s="177">
        <v>3153.63</v>
      </c>
      <c r="F3526" s="6"/>
      <c r="G3526" s="29"/>
    </row>
    <row r="3527" spans="1:7">
      <c r="A3527" s="174">
        <v>43798</v>
      </c>
      <c r="B3527" s="175">
        <v>6361.56</v>
      </c>
      <c r="C3527" s="176">
        <v>5637.69</v>
      </c>
      <c r="D3527" s="177">
        <v>3140.98</v>
      </c>
      <c r="F3527" s="6"/>
      <c r="G3527" s="29"/>
    </row>
    <row r="3528" spans="1:7">
      <c r="A3528" s="174">
        <v>43801</v>
      </c>
      <c r="B3528" s="175">
        <v>6306.88</v>
      </c>
      <c r="C3528" s="176">
        <v>5589.17</v>
      </c>
      <c r="D3528" s="177">
        <v>3113.87</v>
      </c>
      <c r="F3528" s="6"/>
      <c r="G3528" s="29"/>
    </row>
    <row r="3529" spans="1:7">
      <c r="A3529" s="174">
        <v>43802</v>
      </c>
      <c r="B3529" s="175">
        <v>6265.22</v>
      </c>
      <c r="C3529" s="176">
        <v>5552.19</v>
      </c>
      <c r="D3529" s="177">
        <v>3093.2</v>
      </c>
      <c r="F3529" s="6"/>
      <c r="G3529" s="29"/>
    </row>
    <row r="3530" spans="1:7">
      <c r="A3530" s="174">
        <v>43803</v>
      </c>
      <c r="B3530" s="175">
        <v>6305.49</v>
      </c>
      <c r="C3530" s="176">
        <v>5587.71</v>
      </c>
      <c r="D3530" s="177">
        <v>3112.76</v>
      </c>
      <c r="F3530" s="6"/>
      <c r="G3530" s="29"/>
    </row>
    <row r="3531" spans="1:7">
      <c r="A3531" s="174">
        <v>43804</v>
      </c>
      <c r="B3531" s="175">
        <v>6316.69</v>
      </c>
      <c r="C3531" s="176">
        <v>5597.17</v>
      </c>
      <c r="D3531" s="177">
        <v>3117.43</v>
      </c>
      <c r="F3531" s="6"/>
      <c r="G3531" s="29"/>
    </row>
    <row r="3532" spans="1:7">
      <c r="A3532" s="174">
        <v>43805</v>
      </c>
      <c r="B3532" s="175">
        <v>6374.7</v>
      </c>
      <c r="C3532" s="176">
        <v>5648.49</v>
      </c>
      <c r="D3532" s="177">
        <v>3145.91</v>
      </c>
      <c r="F3532" s="6"/>
      <c r="G3532" s="29"/>
    </row>
    <row r="3533" spans="1:7">
      <c r="A3533" s="174">
        <v>43808</v>
      </c>
      <c r="B3533" s="175">
        <v>6355.07</v>
      </c>
      <c r="C3533" s="176">
        <v>5630.96</v>
      </c>
      <c r="D3533" s="177">
        <v>3135.96</v>
      </c>
      <c r="F3533" s="6"/>
      <c r="G3533" s="29"/>
    </row>
    <row r="3534" spans="1:7">
      <c r="A3534" s="174">
        <v>43809</v>
      </c>
      <c r="B3534" s="175">
        <v>6348.31</v>
      </c>
      <c r="C3534" s="176">
        <v>5624.91</v>
      </c>
      <c r="D3534" s="177">
        <v>3132.52</v>
      </c>
      <c r="F3534" s="6"/>
      <c r="G3534" s="29"/>
    </row>
    <row r="3535" spans="1:7">
      <c r="A3535" s="174">
        <v>43810</v>
      </c>
      <c r="B3535" s="175">
        <v>6366.84</v>
      </c>
      <c r="C3535" s="176">
        <v>5641.31</v>
      </c>
      <c r="D3535" s="177">
        <v>3141.63</v>
      </c>
      <c r="F3535" s="6"/>
      <c r="G3535" s="29"/>
    </row>
    <row r="3536" spans="1:7">
      <c r="A3536" s="174">
        <v>43811</v>
      </c>
      <c r="B3536" s="175">
        <v>6422.35</v>
      </c>
      <c r="C3536" s="176">
        <v>5690.25</v>
      </c>
      <c r="D3536" s="177">
        <v>3168.57</v>
      </c>
      <c r="F3536" s="6"/>
      <c r="G3536" s="29"/>
    </row>
    <row r="3537" spans="1:7">
      <c r="A3537" s="174">
        <v>43812</v>
      </c>
      <c r="B3537" s="175">
        <v>6423.93</v>
      </c>
      <c r="C3537" s="176">
        <v>5691.35</v>
      </c>
      <c r="D3537" s="177">
        <v>3168.8</v>
      </c>
      <c r="F3537" s="6"/>
      <c r="G3537" s="29"/>
    </row>
    <row r="3538" spans="1:7">
      <c r="A3538" s="174">
        <v>43815</v>
      </c>
      <c r="B3538" s="175">
        <v>6470.03</v>
      </c>
      <c r="C3538" s="176">
        <v>5732.15</v>
      </c>
      <c r="D3538" s="177">
        <v>3191.45</v>
      </c>
      <c r="F3538" s="6"/>
      <c r="G3538" s="29"/>
    </row>
    <row r="3539" spans="1:7">
      <c r="A3539" s="174">
        <v>43816</v>
      </c>
      <c r="B3539" s="175">
        <v>6472.24</v>
      </c>
      <c r="C3539" s="176">
        <v>5734.1</v>
      </c>
      <c r="D3539" s="177">
        <v>3192.52</v>
      </c>
      <c r="F3539" s="6"/>
      <c r="G3539" s="29"/>
    </row>
    <row r="3540" spans="1:7">
      <c r="A3540" s="174">
        <v>43817</v>
      </c>
      <c r="B3540" s="175">
        <v>6470</v>
      </c>
      <c r="C3540" s="176">
        <v>5731.96</v>
      </c>
      <c r="D3540" s="177">
        <v>3191.14</v>
      </c>
      <c r="F3540" s="6"/>
      <c r="G3540" s="29"/>
    </row>
    <row r="3541" spans="1:7">
      <c r="A3541" s="174">
        <v>43818</v>
      </c>
      <c r="B3541" s="175">
        <v>6499.26</v>
      </c>
      <c r="C3541" s="176">
        <v>5757.78</v>
      </c>
      <c r="D3541" s="177">
        <v>3205.37</v>
      </c>
      <c r="F3541" s="6"/>
      <c r="G3541" s="29"/>
    </row>
    <row r="3542" spans="1:7">
      <c r="A3542" s="174">
        <v>43819</v>
      </c>
      <c r="B3542" s="175">
        <v>6531.75</v>
      </c>
      <c r="C3542" s="176">
        <v>5786.47</v>
      </c>
      <c r="D3542" s="177">
        <v>3221.22</v>
      </c>
      <c r="F3542" s="6"/>
      <c r="G3542" s="29"/>
    </row>
    <row r="3543" spans="1:7">
      <c r="A3543" s="174">
        <v>43822</v>
      </c>
      <c r="B3543" s="175">
        <v>6537.4</v>
      </c>
      <c r="C3543" s="176">
        <v>5791.47</v>
      </c>
      <c r="D3543" s="177">
        <v>3224.01</v>
      </c>
      <c r="F3543" s="6"/>
      <c r="G3543" s="29"/>
    </row>
    <row r="3544" spans="1:7">
      <c r="A3544" s="174">
        <v>43823</v>
      </c>
      <c r="B3544" s="175">
        <v>6536.58</v>
      </c>
      <c r="C3544" s="176">
        <v>5790.63</v>
      </c>
      <c r="D3544" s="177">
        <v>3223.38</v>
      </c>
      <c r="F3544" s="6"/>
      <c r="G3544" s="29"/>
    </row>
    <row r="3545" spans="1:7">
      <c r="A3545" s="174">
        <v>43825</v>
      </c>
      <c r="B3545" s="175">
        <v>6570.71</v>
      </c>
      <c r="C3545" s="176">
        <v>5820.7</v>
      </c>
      <c r="D3545" s="177">
        <v>3239.91</v>
      </c>
      <c r="F3545" s="6"/>
      <c r="G3545" s="29"/>
    </row>
    <row r="3546" spans="1:7">
      <c r="A3546" s="174">
        <v>43826</v>
      </c>
      <c r="B3546" s="175">
        <v>6571.03</v>
      </c>
      <c r="C3546" s="176">
        <v>5820.96</v>
      </c>
      <c r="D3546" s="177">
        <v>3240.02</v>
      </c>
      <c r="F3546" s="6"/>
      <c r="G3546" s="29"/>
    </row>
    <row r="3547" spans="1:7">
      <c r="A3547" s="174">
        <v>43829</v>
      </c>
      <c r="B3547" s="175">
        <v>6533.91</v>
      </c>
      <c r="C3547" s="176">
        <v>5787.84</v>
      </c>
      <c r="D3547" s="177">
        <v>3221.29</v>
      </c>
      <c r="F3547" s="6"/>
      <c r="G3547" s="29"/>
    </row>
    <row r="3548" spans="1:7">
      <c r="A3548" s="174">
        <v>43830</v>
      </c>
      <c r="B3548" s="175">
        <v>6553.57</v>
      </c>
      <c r="C3548" s="176">
        <v>5805.15</v>
      </c>
      <c r="D3548" s="177">
        <v>3230.78</v>
      </c>
      <c r="E3548" s="6" t="s">
        <v>327</v>
      </c>
      <c r="F3548" s="29">
        <f>B3548/B3484-1</f>
        <v>9.0700147621987748E-2</v>
      </c>
      <c r="G3548" s="29"/>
    </row>
    <row r="3549" spans="1:7">
      <c r="A3549" s="174">
        <v>43832</v>
      </c>
      <c r="B3549" s="175">
        <v>6609.29</v>
      </c>
      <c r="C3549" s="176">
        <v>5854.29</v>
      </c>
      <c r="D3549" s="177">
        <v>3257.85</v>
      </c>
      <c r="F3549" s="6"/>
      <c r="G3549" s="29"/>
    </row>
    <row r="3550" spans="1:7">
      <c r="A3550" s="174">
        <v>43833</v>
      </c>
      <c r="B3550" s="175">
        <v>6563.32</v>
      </c>
      <c r="C3550" s="176">
        <v>5813.39</v>
      </c>
      <c r="D3550" s="177">
        <v>3234.85</v>
      </c>
      <c r="F3550" s="6"/>
      <c r="G3550" s="29"/>
    </row>
    <row r="3551" spans="1:7">
      <c r="A3551" s="174">
        <v>43836</v>
      </c>
      <c r="B3551" s="175">
        <v>6586.54</v>
      </c>
      <c r="C3551" s="176">
        <v>5833.95</v>
      </c>
      <c r="D3551" s="177">
        <v>3246.28</v>
      </c>
      <c r="F3551" s="6"/>
      <c r="G3551" s="29"/>
    </row>
    <row r="3552" spans="1:7">
      <c r="A3552" s="174">
        <v>43837</v>
      </c>
      <c r="B3552" s="175">
        <v>6568.74</v>
      </c>
      <c r="C3552" s="176">
        <v>5818.01</v>
      </c>
      <c r="D3552" s="177">
        <v>3237.18</v>
      </c>
      <c r="F3552" s="6"/>
      <c r="G3552" s="29"/>
    </row>
    <row r="3553" spans="1:7">
      <c r="A3553" s="174">
        <v>43838</v>
      </c>
      <c r="B3553" s="175">
        <v>6601.15</v>
      </c>
      <c r="C3553" s="176">
        <v>5846.66</v>
      </c>
      <c r="D3553" s="177">
        <v>3253.05</v>
      </c>
      <c r="F3553" s="6"/>
      <c r="G3553" s="29"/>
    </row>
    <row r="3554" spans="1:7">
      <c r="A3554" s="174">
        <v>43839</v>
      </c>
      <c r="B3554" s="175">
        <v>6646.84</v>
      </c>
      <c r="C3554" s="176">
        <v>5886.66</v>
      </c>
      <c r="D3554" s="177">
        <v>3274.7</v>
      </c>
      <c r="F3554" s="6"/>
      <c r="G3554" s="29"/>
    </row>
    <row r="3555" spans="1:7">
      <c r="A3555" s="174">
        <v>43840</v>
      </c>
      <c r="B3555" s="175">
        <v>6627.87</v>
      </c>
      <c r="C3555" s="176">
        <v>5869.86</v>
      </c>
      <c r="D3555" s="177">
        <v>3265.35</v>
      </c>
      <c r="F3555" s="6"/>
      <c r="G3555" s="29"/>
    </row>
    <row r="3556" spans="1:7">
      <c r="A3556" s="174">
        <v>43843</v>
      </c>
      <c r="B3556" s="175">
        <v>6674.13</v>
      </c>
      <c r="C3556" s="176">
        <v>5910.82</v>
      </c>
      <c r="D3556" s="177">
        <v>3288.13</v>
      </c>
      <c r="F3556" s="6"/>
      <c r="G3556" s="29"/>
    </row>
    <row r="3557" spans="1:7">
      <c r="A3557" s="174">
        <v>43844</v>
      </c>
      <c r="B3557" s="175">
        <v>6664.66</v>
      </c>
      <c r="C3557" s="176">
        <v>5902.27</v>
      </c>
      <c r="D3557" s="177">
        <v>3283.15</v>
      </c>
      <c r="F3557" s="6"/>
      <c r="G3557" s="29"/>
    </row>
    <row r="3558" spans="1:7">
      <c r="A3558" s="174">
        <v>43845</v>
      </c>
      <c r="B3558" s="175">
        <v>6677.25</v>
      </c>
      <c r="C3558" s="176">
        <v>5913.38</v>
      </c>
      <c r="D3558" s="177">
        <v>3289.29</v>
      </c>
      <c r="F3558" s="6"/>
      <c r="G3558" s="29"/>
    </row>
    <row r="3559" spans="1:7">
      <c r="A3559" s="174">
        <v>43846</v>
      </c>
      <c r="B3559" s="175">
        <v>6733.35</v>
      </c>
      <c r="C3559" s="176">
        <v>5963</v>
      </c>
      <c r="D3559" s="177">
        <v>3316.81</v>
      </c>
      <c r="F3559" s="6"/>
      <c r="G3559" s="29"/>
    </row>
    <row r="3560" spans="1:7">
      <c r="A3560" s="174">
        <v>43847</v>
      </c>
      <c r="B3560" s="175">
        <v>6759.51</v>
      </c>
      <c r="C3560" s="176">
        <v>5986.13</v>
      </c>
      <c r="D3560" s="177">
        <v>3329.62</v>
      </c>
      <c r="F3560" s="6"/>
      <c r="G3560" s="29"/>
    </row>
    <row r="3561" spans="1:7">
      <c r="A3561" s="174">
        <v>43851</v>
      </c>
      <c r="B3561" s="175">
        <v>6741.71</v>
      </c>
      <c r="C3561" s="176">
        <v>5970.33</v>
      </c>
      <c r="D3561" s="177">
        <v>3320.79</v>
      </c>
      <c r="F3561" s="6"/>
      <c r="G3561" s="29"/>
    </row>
    <row r="3562" spans="1:7">
      <c r="A3562" s="174">
        <v>43852</v>
      </c>
      <c r="B3562" s="175">
        <v>6743.9</v>
      </c>
      <c r="C3562" s="176">
        <v>5972.2</v>
      </c>
      <c r="D3562" s="177">
        <v>3321.75</v>
      </c>
      <c r="F3562" s="6"/>
      <c r="G3562" s="29"/>
    </row>
    <row r="3563" spans="1:7">
      <c r="A3563" s="174">
        <v>43853</v>
      </c>
      <c r="B3563" s="175">
        <v>6752.09</v>
      </c>
      <c r="C3563" s="176">
        <v>5979.32</v>
      </c>
      <c r="D3563" s="177">
        <v>3325.54</v>
      </c>
      <c r="F3563" s="6"/>
      <c r="G3563" s="29"/>
    </row>
    <row r="3564" spans="1:7">
      <c r="A3564" s="174">
        <v>43854</v>
      </c>
      <c r="B3564" s="175">
        <v>6691.22</v>
      </c>
      <c r="C3564" s="176">
        <v>5925.37</v>
      </c>
      <c r="D3564" s="177">
        <v>3295.47</v>
      </c>
      <c r="F3564" s="6"/>
      <c r="G3564" s="29"/>
    </row>
    <row r="3565" spans="1:7">
      <c r="A3565" s="174">
        <v>43857</v>
      </c>
      <c r="B3565" s="175">
        <v>6585.95</v>
      </c>
      <c r="C3565" s="176">
        <v>5832.15</v>
      </c>
      <c r="D3565" s="177">
        <v>3243.63</v>
      </c>
      <c r="F3565" s="6"/>
      <c r="G3565" s="29"/>
    </row>
    <row r="3566" spans="1:7">
      <c r="A3566" s="174">
        <v>43858</v>
      </c>
      <c r="B3566" s="175">
        <v>6652.3</v>
      </c>
      <c r="C3566" s="176">
        <v>5890.88</v>
      </c>
      <c r="D3566" s="177">
        <v>3276.24</v>
      </c>
      <c r="F3566" s="6"/>
      <c r="G3566" s="29"/>
    </row>
    <row r="3567" spans="1:7">
      <c r="A3567" s="174">
        <v>43859</v>
      </c>
      <c r="B3567" s="175">
        <v>6646.69</v>
      </c>
      <c r="C3567" s="176">
        <v>5885.86</v>
      </c>
      <c r="D3567" s="177">
        <v>3273.4</v>
      </c>
      <c r="F3567" s="6"/>
      <c r="G3567" s="29"/>
    </row>
    <row r="3568" spans="1:7">
      <c r="A3568" s="174">
        <v>43860</v>
      </c>
      <c r="B3568" s="175">
        <v>6668.52</v>
      </c>
      <c r="C3568" s="176">
        <v>5904.93</v>
      </c>
      <c r="D3568" s="177">
        <v>3283.66</v>
      </c>
      <c r="F3568" s="6"/>
      <c r="G3568" s="29"/>
    </row>
    <row r="3569" spans="1:7">
      <c r="A3569" s="174">
        <v>43861</v>
      </c>
      <c r="B3569" s="175">
        <v>6551</v>
      </c>
      <c r="C3569" s="176">
        <v>5800.72</v>
      </c>
      <c r="D3569" s="177">
        <v>3225.52</v>
      </c>
      <c r="F3569" s="6"/>
      <c r="G3569" s="29"/>
    </row>
    <row r="3570" spans="1:7">
      <c r="A3570" s="174">
        <v>43864</v>
      </c>
      <c r="B3570" s="175">
        <v>6598.63</v>
      </c>
      <c r="C3570" s="176">
        <v>5842.87</v>
      </c>
      <c r="D3570" s="177">
        <v>3248.92</v>
      </c>
      <c r="F3570" s="6"/>
      <c r="G3570" s="29"/>
    </row>
    <row r="3571" spans="1:7">
      <c r="A3571" s="174">
        <v>43865</v>
      </c>
      <c r="B3571" s="175">
        <v>6697.49</v>
      </c>
      <c r="C3571" s="176">
        <v>5930.4</v>
      </c>
      <c r="D3571" s="177">
        <v>3297.59</v>
      </c>
      <c r="F3571" s="6"/>
      <c r="G3571" s="29"/>
    </row>
    <row r="3572" spans="1:7">
      <c r="A3572" s="174">
        <v>43866</v>
      </c>
      <c r="B3572" s="175">
        <v>6772.98</v>
      </c>
      <c r="C3572" s="176">
        <v>5997.22</v>
      </c>
      <c r="D3572" s="177">
        <v>3334.69</v>
      </c>
      <c r="F3572" s="6"/>
      <c r="G3572" s="29"/>
    </row>
    <row r="3573" spans="1:7">
      <c r="A3573" s="174">
        <v>43867</v>
      </c>
      <c r="B3573" s="175">
        <v>6796.64</v>
      </c>
      <c r="C3573" s="176">
        <v>6017.86</v>
      </c>
      <c r="D3573" s="177">
        <v>3345.78</v>
      </c>
      <c r="F3573" s="6"/>
      <c r="G3573" s="29"/>
    </row>
    <row r="3574" spans="1:7">
      <c r="A3574" s="174">
        <v>43868</v>
      </c>
      <c r="B3574" s="175">
        <v>6761.26</v>
      </c>
      <c r="C3574" s="176">
        <v>5986.18</v>
      </c>
      <c r="D3574" s="177">
        <v>3327.71</v>
      </c>
      <c r="F3574" s="6"/>
      <c r="G3574" s="29"/>
    </row>
    <row r="3575" spans="1:7">
      <c r="A3575" s="174">
        <v>43871</v>
      </c>
      <c r="B3575" s="175">
        <v>6811.83</v>
      </c>
      <c r="C3575" s="176">
        <v>6030.68</v>
      </c>
      <c r="D3575" s="177">
        <v>3352.09</v>
      </c>
      <c r="F3575" s="6"/>
      <c r="G3575" s="29"/>
    </row>
    <row r="3576" spans="1:7">
      <c r="A3576" s="174">
        <v>43872</v>
      </c>
      <c r="B3576" s="175">
        <v>6823.59</v>
      </c>
      <c r="C3576" s="176">
        <v>6041.02</v>
      </c>
      <c r="D3576" s="177">
        <v>3357.75</v>
      </c>
      <c r="F3576" s="6"/>
      <c r="G3576" s="29"/>
    </row>
    <row r="3577" spans="1:7">
      <c r="A3577" s="174">
        <v>43873</v>
      </c>
      <c r="B3577" s="175">
        <v>6867.92</v>
      </c>
      <c r="C3577" s="176">
        <v>6080.21</v>
      </c>
      <c r="D3577" s="177">
        <v>3379.45</v>
      </c>
      <c r="F3577" s="6"/>
      <c r="G3577" s="29"/>
    </row>
    <row r="3578" spans="1:7">
      <c r="A3578" s="174">
        <v>43874</v>
      </c>
      <c r="B3578" s="175">
        <v>6858.92</v>
      </c>
      <c r="C3578" s="176">
        <v>6071.65</v>
      </c>
      <c r="D3578" s="177">
        <v>3373.94</v>
      </c>
      <c r="F3578" s="6"/>
      <c r="G3578" s="29"/>
    </row>
    <row r="3579" spans="1:7">
      <c r="A3579" s="174">
        <v>43875</v>
      </c>
      <c r="B3579" s="175">
        <v>6872.68</v>
      </c>
      <c r="C3579" s="176">
        <v>6083.54</v>
      </c>
      <c r="D3579" s="177">
        <v>3380.16</v>
      </c>
      <c r="F3579" s="6"/>
      <c r="G3579" s="29"/>
    </row>
    <row r="3580" spans="1:7">
      <c r="A3580" s="174">
        <v>43879</v>
      </c>
      <c r="B3580" s="175">
        <v>6853.04</v>
      </c>
      <c r="C3580" s="176">
        <v>6066.04</v>
      </c>
      <c r="D3580" s="177">
        <v>3370.29</v>
      </c>
      <c r="F3580" s="6"/>
      <c r="G3580" s="29"/>
    </row>
    <row r="3581" spans="1:7">
      <c r="A3581" s="174">
        <v>43880</v>
      </c>
      <c r="B3581" s="175">
        <v>6886.47</v>
      </c>
      <c r="C3581" s="176">
        <v>6095.32</v>
      </c>
      <c r="D3581" s="177">
        <v>3386.15</v>
      </c>
      <c r="F3581" s="6"/>
      <c r="G3581" s="29"/>
    </row>
    <row r="3582" spans="1:7">
      <c r="A3582" s="174">
        <v>43881</v>
      </c>
      <c r="B3582" s="175">
        <v>6860.52</v>
      </c>
      <c r="C3582" s="176">
        <v>6072.27</v>
      </c>
      <c r="D3582" s="177">
        <v>3373.23</v>
      </c>
      <c r="F3582" s="6"/>
      <c r="G3582" s="29"/>
    </row>
    <row r="3583" spans="1:7">
      <c r="A3583" s="174">
        <v>43882</v>
      </c>
      <c r="B3583" s="175">
        <v>6788.6</v>
      </c>
      <c r="C3583" s="176">
        <v>6008.54</v>
      </c>
      <c r="D3583" s="177">
        <v>3337.75</v>
      </c>
      <c r="F3583" s="6"/>
      <c r="G3583" s="29"/>
    </row>
    <row r="3584" spans="1:7">
      <c r="A3584" s="174">
        <v>43885</v>
      </c>
      <c r="B3584" s="175">
        <v>6561.94</v>
      </c>
      <c r="C3584" s="176">
        <v>5807.7</v>
      </c>
      <c r="D3584" s="177">
        <v>3225.89</v>
      </c>
      <c r="F3584" s="6"/>
      <c r="G3584" s="29"/>
    </row>
    <row r="3585" spans="1:7">
      <c r="A3585" s="174">
        <v>43886</v>
      </c>
      <c r="B3585" s="175">
        <v>6363.37</v>
      </c>
      <c r="C3585" s="176">
        <v>5631.92</v>
      </c>
      <c r="D3585" s="177">
        <v>3128.21</v>
      </c>
      <c r="F3585" s="6"/>
      <c r="G3585" s="29"/>
    </row>
    <row r="3586" spans="1:7">
      <c r="A3586" s="174">
        <v>43887</v>
      </c>
      <c r="B3586" s="175">
        <v>6339.38</v>
      </c>
      <c r="C3586" s="176">
        <v>5610.67</v>
      </c>
      <c r="D3586" s="177">
        <v>3116.39</v>
      </c>
      <c r="F3586" s="6"/>
      <c r="G3586" s="29"/>
    </row>
    <row r="3587" spans="1:7">
      <c r="A3587" s="174">
        <v>43888</v>
      </c>
      <c r="B3587" s="175">
        <v>6060.67</v>
      </c>
      <c r="C3587" s="176">
        <v>5363.67</v>
      </c>
      <c r="D3587" s="177">
        <v>2978.76</v>
      </c>
      <c r="F3587" s="6"/>
      <c r="G3587" s="29"/>
    </row>
    <row r="3588" spans="1:7">
      <c r="A3588" s="174">
        <v>43889</v>
      </c>
      <c r="B3588" s="175">
        <v>6011.73</v>
      </c>
      <c r="C3588" s="176">
        <v>5320.09</v>
      </c>
      <c r="D3588" s="177">
        <v>2954.22</v>
      </c>
      <c r="F3588" s="6"/>
      <c r="G3588" s="29"/>
    </row>
    <row r="3589" spans="1:7">
      <c r="A3589" s="174">
        <v>43892</v>
      </c>
      <c r="B3589" s="175">
        <v>6288.64</v>
      </c>
      <c r="C3589" s="176">
        <v>5565.11</v>
      </c>
      <c r="D3589" s="177">
        <v>3090.23</v>
      </c>
      <c r="F3589" s="6"/>
      <c r="G3589" s="29"/>
    </row>
    <row r="3590" spans="1:7">
      <c r="A3590" s="174">
        <v>43893</v>
      </c>
      <c r="B3590" s="175">
        <v>6112.07</v>
      </c>
      <c r="C3590" s="176">
        <v>5408.8</v>
      </c>
      <c r="D3590" s="177">
        <v>3003.37</v>
      </c>
      <c r="F3590" s="6"/>
      <c r="G3590" s="29"/>
    </row>
    <row r="3591" spans="1:7">
      <c r="A3591" s="174">
        <v>43894</v>
      </c>
      <c r="B3591" s="175">
        <v>6370.35</v>
      </c>
      <c r="C3591" s="176">
        <v>5637.28</v>
      </c>
      <c r="D3591" s="177">
        <v>3130.12</v>
      </c>
      <c r="F3591" s="6"/>
      <c r="G3591" s="29"/>
    </row>
    <row r="3592" spans="1:7">
      <c r="A3592" s="174">
        <v>43895</v>
      </c>
      <c r="B3592" s="175">
        <v>6155.58</v>
      </c>
      <c r="C3592" s="176">
        <v>5446.87</v>
      </c>
      <c r="D3592" s="177">
        <v>3023.94</v>
      </c>
      <c r="F3592" s="6"/>
      <c r="G3592" s="29"/>
    </row>
    <row r="3593" spans="1:7">
      <c r="A3593" s="174">
        <v>43896</v>
      </c>
      <c r="B3593" s="175">
        <v>6050.8</v>
      </c>
      <c r="C3593" s="176">
        <v>5354.1</v>
      </c>
      <c r="D3593" s="177">
        <v>2972.37</v>
      </c>
      <c r="F3593" s="6"/>
      <c r="G3593" s="29"/>
    </row>
    <row r="3594" spans="1:7">
      <c r="A3594" s="174">
        <v>43899</v>
      </c>
      <c r="B3594" s="175">
        <v>5591.74</v>
      </c>
      <c r="C3594" s="176">
        <v>4947.7299999999996</v>
      </c>
      <c r="D3594" s="177">
        <v>2746.56</v>
      </c>
      <c r="F3594" s="6"/>
      <c r="G3594" s="29"/>
    </row>
    <row r="3595" spans="1:7">
      <c r="A3595" s="174">
        <v>43900</v>
      </c>
      <c r="B3595" s="175">
        <v>5868.11</v>
      </c>
      <c r="C3595" s="176">
        <v>5192.2299999999996</v>
      </c>
      <c r="D3595" s="177">
        <v>2882.23</v>
      </c>
      <c r="F3595" s="6"/>
      <c r="G3595" s="29"/>
    </row>
    <row r="3596" spans="1:7">
      <c r="A3596" s="174">
        <v>43901</v>
      </c>
      <c r="B3596" s="175">
        <v>5581.76</v>
      </c>
      <c r="C3596" s="176">
        <v>4938.76</v>
      </c>
      <c r="D3596" s="177">
        <v>2741.38</v>
      </c>
      <c r="F3596" s="6"/>
      <c r="G3596" s="29"/>
    </row>
    <row r="3597" spans="1:7">
      <c r="A3597" s="174">
        <v>43902</v>
      </c>
      <c r="B3597" s="175">
        <v>5051.97</v>
      </c>
      <c r="C3597" s="176">
        <v>4469.7</v>
      </c>
      <c r="D3597" s="177">
        <v>2480.64</v>
      </c>
      <c r="F3597" s="6"/>
      <c r="G3597" s="29"/>
    </row>
    <row r="3598" spans="1:7">
      <c r="A3598" s="174">
        <v>43903</v>
      </c>
      <c r="B3598" s="175">
        <v>5522.85</v>
      </c>
      <c r="C3598" s="176">
        <v>4885.8599999999997</v>
      </c>
      <c r="D3598" s="177">
        <v>2711.02</v>
      </c>
      <c r="F3598" s="6"/>
      <c r="G3598" s="29"/>
    </row>
    <row r="3599" spans="1:7">
      <c r="A3599" s="174">
        <v>43906</v>
      </c>
      <c r="B3599" s="175">
        <v>4861.22</v>
      </c>
      <c r="C3599" s="176">
        <v>4300.4799999999996</v>
      </c>
      <c r="D3599" s="177">
        <v>2386.13</v>
      </c>
      <c r="F3599" s="6"/>
      <c r="G3599" s="29"/>
    </row>
    <row r="3600" spans="1:7">
      <c r="A3600" s="174">
        <v>43907</v>
      </c>
      <c r="B3600" s="175">
        <v>5152.83</v>
      </c>
      <c r="C3600" s="176">
        <v>4558.41</v>
      </c>
      <c r="D3600" s="177">
        <v>2529.19</v>
      </c>
      <c r="F3600" s="6"/>
      <c r="G3600" s="29"/>
    </row>
    <row r="3601" spans="1:7">
      <c r="A3601" s="174">
        <v>43908</v>
      </c>
      <c r="B3601" s="175">
        <v>4885.76</v>
      </c>
      <c r="C3601" s="176">
        <v>4322.1499999999996</v>
      </c>
      <c r="D3601" s="177">
        <v>2398.1</v>
      </c>
      <c r="F3601" s="6"/>
      <c r="G3601" s="29"/>
    </row>
    <row r="3602" spans="1:7">
      <c r="A3602" s="174">
        <v>43909</v>
      </c>
      <c r="B3602" s="175">
        <v>4909.13</v>
      </c>
      <c r="C3602" s="176">
        <v>4342.72</v>
      </c>
      <c r="D3602" s="177">
        <v>2409.39</v>
      </c>
      <c r="F3602" s="6"/>
      <c r="G3602" s="29"/>
    </row>
    <row r="3603" spans="1:7">
      <c r="A3603" s="174">
        <v>43910</v>
      </c>
      <c r="B3603" s="175">
        <v>4697.09</v>
      </c>
      <c r="C3603" s="176">
        <v>4154.93</v>
      </c>
      <c r="D3603" s="177">
        <v>2304.92</v>
      </c>
      <c r="F3603" s="6"/>
      <c r="G3603" s="29"/>
    </row>
    <row r="3604" spans="1:7">
      <c r="A3604" s="174">
        <v>43913</v>
      </c>
      <c r="B3604" s="175">
        <v>4559.5</v>
      </c>
      <c r="C3604" s="176">
        <v>4033.22</v>
      </c>
      <c r="D3604" s="177">
        <v>2237.4</v>
      </c>
      <c r="F3604" s="6"/>
      <c r="G3604" s="29"/>
    </row>
    <row r="3605" spans="1:7">
      <c r="A3605" s="174">
        <v>43914</v>
      </c>
      <c r="B3605" s="175">
        <v>4987.8</v>
      </c>
      <c r="C3605" s="176">
        <v>4411.95</v>
      </c>
      <c r="D3605" s="177">
        <v>2447.33</v>
      </c>
      <c r="F3605" s="6"/>
      <c r="G3605" s="29"/>
    </row>
    <row r="3606" spans="1:7">
      <c r="A3606" s="174">
        <v>43915</v>
      </c>
      <c r="B3606" s="175">
        <v>5045.3500000000004</v>
      </c>
      <c r="C3606" s="176">
        <v>4462.8500000000004</v>
      </c>
      <c r="D3606" s="177">
        <v>2475.56</v>
      </c>
      <c r="F3606" s="6"/>
      <c r="G3606" s="29"/>
    </row>
    <row r="3607" spans="1:7">
      <c r="A3607" s="174">
        <v>43916</v>
      </c>
      <c r="B3607" s="175">
        <v>5360.49</v>
      </c>
      <c r="C3607" s="176">
        <v>4741.55</v>
      </c>
      <c r="D3607" s="177">
        <v>2630.07</v>
      </c>
      <c r="F3607" s="6"/>
      <c r="G3607" s="29"/>
    </row>
    <row r="3608" spans="1:7">
      <c r="A3608" s="174">
        <v>43917</v>
      </c>
      <c r="B3608" s="175">
        <v>5179.92</v>
      </c>
      <c r="C3608" s="176">
        <v>4581.83</v>
      </c>
      <c r="D3608" s="177">
        <v>2541.4699999999998</v>
      </c>
      <c r="F3608" s="6"/>
      <c r="G3608" s="29"/>
    </row>
    <row r="3609" spans="1:7">
      <c r="A3609" s="174">
        <v>43920</v>
      </c>
      <c r="B3609" s="175">
        <v>5354.39</v>
      </c>
      <c r="C3609" s="176">
        <v>4735.92</v>
      </c>
      <c r="D3609" s="177">
        <v>2626.65</v>
      </c>
      <c r="F3609" s="6"/>
      <c r="G3609" s="29"/>
    </row>
    <row r="3610" spans="1:7">
      <c r="A3610" s="174">
        <v>43921</v>
      </c>
      <c r="B3610" s="175">
        <v>5269.2</v>
      </c>
      <c r="C3610" s="176">
        <v>4660.43</v>
      </c>
      <c r="D3610" s="177">
        <v>2584.59</v>
      </c>
      <c r="E3610" s="6" t="s">
        <v>328</v>
      </c>
      <c r="F3610" s="29">
        <f>B3610/B3548-1</f>
        <v>-0.19598020620821932</v>
      </c>
      <c r="G3610" s="29"/>
    </row>
    <row r="3611" spans="1:7">
      <c r="A3611" s="174">
        <v>43922</v>
      </c>
      <c r="B3611" s="175">
        <v>5036.6400000000003</v>
      </c>
      <c r="C3611" s="176">
        <v>4454.7299999999996</v>
      </c>
      <c r="D3611" s="177">
        <v>2470.5</v>
      </c>
      <c r="F3611" s="6"/>
      <c r="G3611" s="29"/>
    </row>
    <row r="3612" spans="1:7">
      <c r="A3612" s="174">
        <v>43923</v>
      </c>
      <c r="B3612" s="175">
        <v>5152.47</v>
      </c>
      <c r="C3612" s="176">
        <v>4556.95</v>
      </c>
      <c r="D3612" s="177">
        <v>2526.9</v>
      </c>
      <c r="F3612" s="6"/>
      <c r="G3612" s="29"/>
    </row>
    <row r="3613" spans="1:7">
      <c r="A3613" s="174">
        <v>43924</v>
      </c>
      <c r="B3613" s="175">
        <v>5075.16</v>
      </c>
      <c r="C3613" s="176">
        <v>4488.3900000000003</v>
      </c>
      <c r="D3613" s="177">
        <v>2488.65</v>
      </c>
      <c r="F3613" s="6"/>
      <c r="G3613" s="29"/>
    </row>
    <row r="3614" spans="1:7">
      <c r="A3614" s="174">
        <v>43927</v>
      </c>
      <c r="B3614" s="175">
        <v>5432.17</v>
      </c>
      <c r="C3614" s="176">
        <v>4804.1099999999997</v>
      </c>
      <c r="D3614" s="177">
        <v>2663.68</v>
      </c>
      <c r="F3614" s="6"/>
      <c r="G3614" s="29"/>
    </row>
    <row r="3615" spans="1:7">
      <c r="A3615" s="174">
        <v>43928</v>
      </c>
      <c r="B3615" s="175">
        <v>5423.52</v>
      </c>
      <c r="C3615" s="176">
        <v>4796.45</v>
      </c>
      <c r="D3615" s="177">
        <v>2659.41</v>
      </c>
      <c r="F3615" s="6"/>
      <c r="G3615" s="29"/>
    </row>
    <row r="3616" spans="1:7">
      <c r="A3616" s="174">
        <v>43929</v>
      </c>
      <c r="B3616" s="175">
        <v>5609.55</v>
      </c>
      <c r="C3616" s="176">
        <v>4960.6099999999997</v>
      </c>
      <c r="D3616" s="177">
        <v>2749.98</v>
      </c>
      <c r="F3616" s="6"/>
      <c r="G3616" s="29"/>
    </row>
    <row r="3617" spans="1:7">
      <c r="A3617" s="174">
        <v>43930</v>
      </c>
      <c r="B3617" s="175">
        <v>5691.54</v>
      </c>
      <c r="C3617" s="176">
        <v>5032.93</v>
      </c>
      <c r="D3617" s="177">
        <v>2789.82</v>
      </c>
      <c r="F3617" s="6"/>
      <c r="G3617" s="29"/>
    </row>
    <row r="3618" spans="1:7">
      <c r="A3618" s="174">
        <v>43934</v>
      </c>
      <c r="B3618" s="175">
        <v>5634.15</v>
      </c>
      <c r="C3618" s="176">
        <v>4982.1400000000003</v>
      </c>
      <c r="D3618" s="177">
        <v>2761.63</v>
      </c>
      <c r="F3618" s="6"/>
      <c r="G3618" s="29"/>
    </row>
    <row r="3619" spans="1:7">
      <c r="A3619" s="174">
        <v>43935</v>
      </c>
      <c r="B3619" s="175">
        <v>5807.1</v>
      </c>
      <c r="C3619" s="176">
        <v>5134.8900000000003</v>
      </c>
      <c r="D3619" s="177">
        <v>2846.06</v>
      </c>
      <c r="F3619" s="6"/>
      <c r="G3619" s="29"/>
    </row>
    <row r="3620" spans="1:7">
      <c r="A3620" s="174">
        <v>43936</v>
      </c>
      <c r="B3620" s="175">
        <v>5679.53</v>
      </c>
      <c r="C3620" s="176">
        <v>5022</v>
      </c>
      <c r="D3620" s="177">
        <v>2783.36</v>
      </c>
      <c r="F3620" s="6"/>
      <c r="G3620" s="29"/>
    </row>
    <row r="3621" spans="1:7">
      <c r="A3621" s="174">
        <v>43937</v>
      </c>
      <c r="B3621" s="175">
        <v>5712.6</v>
      </c>
      <c r="C3621" s="176">
        <v>5051.2299999999996</v>
      </c>
      <c r="D3621" s="177">
        <v>2799.55</v>
      </c>
      <c r="F3621" s="6"/>
      <c r="G3621" s="29"/>
    </row>
    <row r="3622" spans="1:7">
      <c r="A3622" s="174">
        <v>43938</v>
      </c>
      <c r="B3622" s="175">
        <v>5865.9</v>
      </c>
      <c r="C3622" s="176">
        <v>5186.72</v>
      </c>
      <c r="D3622" s="177">
        <v>2874.56</v>
      </c>
      <c r="F3622" s="6"/>
      <c r="G3622" s="29"/>
    </row>
    <row r="3623" spans="1:7">
      <c r="A3623" s="174">
        <v>43941</v>
      </c>
      <c r="B3623" s="175">
        <v>5761</v>
      </c>
      <c r="C3623" s="176">
        <v>5093.96</v>
      </c>
      <c r="D3623" s="177">
        <v>2823.16</v>
      </c>
      <c r="F3623" s="6"/>
      <c r="G3623" s="29"/>
    </row>
    <row r="3624" spans="1:7">
      <c r="A3624" s="174">
        <v>43942</v>
      </c>
      <c r="B3624" s="175">
        <v>5584.44</v>
      </c>
      <c r="C3624" s="176">
        <v>4937.8100000000004</v>
      </c>
      <c r="D3624" s="177">
        <v>2736.56</v>
      </c>
      <c r="F3624" s="6"/>
      <c r="G3624" s="29"/>
    </row>
    <row r="3625" spans="1:7">
      <c r="A3625" s="174">
        <v>43943</v>
      </c>
      <c r="B3625" s="175">
        <v>5712.65</v>
      </c>
      <c r="C3625" s="176">
        <v>5051.13</v>
      </c>
      <c r="D3625" s="177">
        <v>2799.31</v>
      </c>
      <c r="F3625" s="6"/>
      <c r="G3625" s="29"/>
    </row>
    <row r="3626" spans="1:7">
      <c r="A3626" s="174">
        <v>43944</v>
      </c>
      <c r="B3626" s="175">
        <v>5710.04</v>
      </c>
      <c r="C3626" s="176">
        <v>5048.6899999999996</v>
      </c>
      <c r="D3626" s="177">
        <v>2797.8</v>
      </c>
      <c r="F3626" s="6"/>
      <c r="G3626" s="29"/>
    </row>
    <row r="3627" spans="1:7">
      <c r="A3627" s="174">
        <v>43945</v>
      </c>
      <c r="B3627" s="175">
        <v>5789.65</v>
      </c>
      <c r="C3627" s="176">
        <v>5119.05</v>
      </c>
      <c r="D3627" s="177">
        <v>2836.74</v>
      </c>
      <c r="F3627" s="6"/>
      <c r="G3627" s="29"/>
    </row>
    <row r="3628" spans="1:7">
      <c r="A3628" s="174">
        <v>43948</v>
      </c>
      <c r="B3628" s="175">
        <v>5874.94</v>
      </c>
      <c r="C3628" s="176">
        <v>5194.43</v>
      </c>
      <c r="D3628" s="177">
        <v>2878.48</v>
      </c>
      <c r="F3628" s="6"/>
      <c r="G3628" s="29"/>
    </row>
    <row r="3629" spans="1:7">
      <c r="A3629" s="174">
        <v>43949</v>
      </c>
      <c r="B3629" s="175">
        <v>5844.18</v>
      </c>
      <c r="C3629" s="176">
        <v>5167.2299999999996</v>
      </c>
      <c r="D3629" s="177">
        <v>2863.39</v>
      </c>
      <c r="F3629" s="6"/>
      <c r="G3629" s="29"/>
    </row>
    <row r="3630" spans="1:7">
      <c r="A3630" s="174">
        <v>43950</v>
      </c>
      <c r="B3630" s="175">
        <v>5999.74</v>
      </c>
      <c r="C3630" s="176">
        <v>5304.71</v>
      </c>
      <c r="D3630" s="177">
        <v>2939.51</v>
      </c>
      <c r="F3630" s="6"/>
      <c r="G3630" s="29"/>
    </row>
    <row r="3631" spans="1:7">
      <c r="A3631" s="174">
        <v>43951</v>
      </c>
      <c r="B3631" s="175">
        <v>5944.68</v>
      </c>
      <c r="C3631" s="176">
        <v>5255.98</v>
      </c>
      <c r="D3631" s="177">
        <v>2912.43</v>
      </c>
      <c r="F3631" s="6"/>
      <c r="G3631" s="29"/>
    </row>
    <row r="3632" spans="1:7">
      <c r="A3632" s="174">
        <v>43952</v>
      </c>
      <c r="B3632" s="175">
        <v>5778.53</v>
      </c>
      <c r="C3632" s="176">
        <v>5108.8999999999996</v>
      </c>
      <c r="D3632" s="177">
        <v>2830.71</v>
      </c>
      <c r="F3632" s="6"/>
      <c r="G3632" s="29"/>
    </row>
    <row r="3633" spans="1:7">
      <c r="A3633" s="174">
        <v>43955</v>
      </c>
      <c r="B3633" s="175">
        <v>5803.12</v>
      </c>
      <c r="C3633" s="176">
        <v>5130.6400000000003</v>
      </c>
      <c r="D3633" s="177">
        <v>2842.74</v>
      </c>
      <c r="F3633" s="6"/>
      <c r="G3633" s="29"/>
    </row>
    <row r="3634" spans="1:7">
      <c r="A3634" s="174">
        <v>43956</v>
      </c>
      <c r="B3634" s="175">
        <v>5855.58</v>
      </c>
      <c r="C3634" s="176">
        <v>5177.01</v>
      </c>
      <c r="D3634" s="177">
        <v>2868.44</v>
      </c>
      <c r="F3634" s="6"/>
      <c r="G3634" s="29"/>
    </row>
    <row r="3635" spans="1:7">
      <c r="A3635" s="174">
        <v>43957</v>
      </c>
      <c r="B3635" s="175">
        <v>5815.17</v>
      </c>
      <c r="C3635" s="176">
        <v>5141.17</v>
      </c>
      <c r="D3635" s="177">
        <v>2848.42</v>
      </c>
      <c r="F3635" s="6"/>
      <c r="G3635" s="29"/>
    </row>
    <row r="3636" spans="1:7">
      <c r="A3636" s="174">
        <v>43958</v>
      </c>
      <c r="B3636" s="175">
        <v>5884.14</v>
      </c>
      <c r="C3636" s="176">
        <v>5201.6000000000004</v>
      </c>
      <c r="D3636" s="177">
        <v>2881.19</v>
      </c>
      <c r="F3636" s="6"/>
      <c r="G3636" s="29"/>
    </row>
    <row r="3637" spans="1:7">
      <c r="A3637" s="174">
        <v>43959</v>
      </c>
      <c r="B3637" s="175">
        <v>5984.55</v>
      </c>
      <c r="C3637" s="176">
        <v>5290.06</v>
      </c>
      <c r="D3637" s="177">
        <v>2929.8</v>
      </c>
      <c r="F3637" s="6"/>
      <c r="G3637" s="29"/>
    </row>
    <row r="3638" spans="1:7">
      <c r="A3638" s="174">
        <v>43962</v>
      </c>
      <c r="B3638" s="175">
        <v>5985.66</v>
      </c>
      <c r="C3638" s="176">
        <v>5291.02</v>
      </c>
      <c r="D3638" s="177">
        <v>2930.32</v>
      </c>
      <c r="F3638" s="6"/>
      <c r="G3638" s="29"/>
    </row>
    <row r="3639" spans="1:7">
      <c r="A3639" s="174">
        <v>43963</v>
      </c>
      <c r="B3639" s="175">
        <v>5863.68</v>
      </c>
      <c r="C3639" s="176">
        <v>5182.9399999999996</v>
      </c>
      <c r="D3639" s="177">
        <v>2870.12</v>
      </c>
      <c r="F3639" s="6"/>
      <c r="G3639" s="29"/>
    </row>
    <row r="3640" spans="1:7">
      <c r="A3640" s="174">
        <v>43964</v>
      </c>
      <c r="B3640" s="175">
        <v>5761.7</v>
      </c>
      <c r="C3640" s="176">
        <v>5092.68</v>
      </c>
      <c r="D3640" s="177">
        <v>2820</v>
      </c>
      <c r="F3640" s="6"/>
      <c r="G3640" s="29"/>
    </row>
    <row r="3641" spans="1:7">
      <c r="A3641" s="174">
        <v>43965</v>
      </c>
      <c r="B3641" s="175">
        <v>5829.33</v>
      </c>
      <c r="C3641" s="176">
        <v>5152.1400000000003</v>
      </c>
      <c r="D3641" s="177">
        <v>2852.5</v>
      </c>
      <c r="F3641" s="6"/>
      <c r="G3641" s="29"/>
    </row>
    <row r="3642" spans="1:7">
      <c r="A3642" s="174">
        <v>43966</v>
      </c>
      <c r="B3642" s="175">
        <v>5852.84</v>
      </c>
      <c r="C3642" s="176">
        <v>5172.75</v>
      </c>
      <c r="D3642" s="177">
        <v>2863.7</v>
      </c>
      <c r="F3642" s="6"/>
      <c r="G3642" s="29"/>
    </row>
    <row r="3643" spans="1:7">
      <c r="A3643" s="174">
        <v>43969</v>
      </c>
      <c r="B3643" s="175">
        <v>6037.9</v>
      </c>
      <c r="C3643" s="176">
        <v>5336.13</v>
      </c>
      <c r="D3643" s="177">
        <v>2953.91</v>
      </c>
      <c r="F3643" s="6"/>
      <c r="G3643" s="29"/>
    </row>
    <row r="3644" spans="1:7">
      <c r="A3644" s="174">
        <v>43970</v>
      </c>
      <c r="B3644" s="175">
        <v>5975.15</v>
      </c>
      <c r="C3644" s="176">
        <v>5280.52</v>
      </c>
      <c r="D3644" s="177">
        <v>2922.94</v>
      </c>
      <c r="F3644" s="6"/>
      <c r="G3644" s="29"/>
    </row>
    <row r="3645" spans="1:7">
      <c r="A3645" s="174">
        <v>43971</v>
      </c>
      <c r="B3645" s="175">
        <v>6075.76</v>
      </c>
      <c r="C3645" s="176">
        <v>5369.14</v>
      </c>
      <c r="D3645" s="177">
        <v>2971.61</v>
      </c>
      <c r="F3645" s="6"/>
      <c r="G3645" s="29"/>
    </row>
    <row r="3646" spans="1:7">
      <c r="A3646" s="174">
        <v>43972</v>
      </c>
      <c r="B3646" s="175">
        <v>6028.93</v>
      </c>
      <c r="C3646" s="176">
        <v>5327.65</v>
      </c>
      <c r="D3646" s="177">
        <v>2948.51</v>
      </c>
      <c r="F3646" s="6"/>
      <c r="G3646" s="29"/>
    </row>
    <row r="3647" spans="1:7">
      <c r="A3647" s="174">
        <v>43973</v>
      </c>
      <c r="B3647" s="175">
        <v>6044.16</v>
      </c>
      <c r="C3647" s="176">
        <v>5340.84</v>
      </c>
      <c r="D3647" s="177">
        <v>2955.45</v>
      </c>
      <c r="F3647" s="6"/>
      <c r="G3647" s="29"/>
    </row>
    <row r="3648" spans="1:7">
      <c r="A3648" s="174">
        <v>43977</v>
      </c>
      <c r="B3648" s="175">
        <v>6118.54</v>
      </c>
      <c r="C3648" s="176">
        <v>5406.53</v>
      </c>
      <c r="D3648" s="177">
        <v>2991.77</v>
      </c>
      <c r="F3648" s="6"/>
      <c r="G3648" s="29"/>
    </row>
    <row r="3649" spans="1:7">
      <c r="A3649" s="174">
        <v>43978</v>
      </c>
      <c r="B3649" s="175">
        <v>6209.38</v>
      </c>
      <c r="C3649" s="176">
        <v>5486.77</v>
      </c>
      <c r="D3649" s="177">
        <v>3036.13</v>
      </c>
      <c r="F3649" s="6"/>
      <c r="G3649" s="29"/>
    </row>
    <row r="3650" spans="1:7">
      <c r="A3650" s="174">
        <v>43979</v>
      </c>
      <c r="B3650" s="175">
        <v>6197.02</v>
      </c>
      <c r="C3650" s="176">
        <v>5475.65</v>
      </c>
      <c r="D3650" s="177">
        <v>3029.73</v>
      </c>
      <c r="F3650" s="6"/>
      <c r="G3650" s="29"/>
    </row>
    <row r="3651" spans="1:7">
      <c r="A3651" s="174">
        <v>43980</v>
      </c>
      <c r="B3651" s="175">
        <v>6227.81</v>
      </c>
      <c r="C3651" s="176">
        <v>5502.6</v>
      </c>
      <c r="D3651" s="177">
        <v>3044.31</v>
      </c>
      <c r="F3651" s="6"/>
      <c r="G3651" s="29"/>
    </row>
    <row r="3652" spans="1:7">
      <c r="A3652" s="174">
        <v>43983</v>
      </c>
      <c r="B3652" s="175">
        <v>6251.48</v>
      </c>
      <c r="C3652" s="176">
        <v>5523.44</v>
      </c>
      <c r="D3652" s="177">
        <v>3055.73</v>
      </c>
      <c r="F3652" s="6"/>
      <c r="G3652" s="29"/>
    </row>
    <row r="3653" spans="1:7">
      <c r="A3653" s="174">
        <v>43984</v>
      </c>
      <c r="B3653" s="175">
        <v>6303</v>
      </c>
      <c r="C3653" s="176">
        <v>5568.91</v>
      </c>
      <c r="D3653" s="177">
        <v>3080.82</v>
      </c>
      <c r="F3653" s="6"/>
      <c r="G3653" s="29"/>
    </row>
    <row r="3654" spans="1:7">
      <c r="A3654" s="174">
        <v>43985</v>
      </c>
      <c r="B3654" s="175">
        <v>6389.67</v>
      </c>
      <c r="C3654" s="176">
        <v>5645.31</v>
      </c>
      <c r="D3654" s="177">
        <v>3122.87</v>
      </c>
      <c r="F3654" s="6"/>
      <c r="G3654" s="29"/>
    </row>
    <row r="3655" spans="1:7">
      <c r="A3655" s="174">
        <v>43986</v>
      </c>
      <c r="B3655" s="175">
        <v>6369.54</v>
      </c>
      <c r="C3655" s="176">
        <v>5627.15</v>
      </c>
      <c r="D3655" s="177">
        <v>3112.35</v>
      </c>
      <c r="F3655" s="6"/>
      <c r="G3655" s="29"/>
    </row>
    <row r="3656" spans="1:7">
      <c r="A3656" s="174">
        <v>43987</v>
      </c>
      <c r="B3656" s="175">
        <v>6536.58</v>
      </c>
      <c r="C3656" s="176">
        <v>5774.7</v>
      </c>
      <c r="D3656" s="177">
        <v>3193.93</v>
      </c>
      <c r="F3656" s="6"/>
      <c r="G3656" s="29"/>
    </row>
    <row r="3657" spans="1:7">
      <c r="A3657" s="174">
        <v>43990</v>
      </c>
      <c r="B3657" s="175">
        <v>6615.4</v>
      </c>
      <c r="C3657" s="176">
        <v>5844.31</v>
      </c>
      <c r="D3657" s="177">
        <v>3232.39</v>
      </c>
      <c r="F3657" s="6"/>
      <c r="G3657" s="29"/>
    </row>
    <row r="3658" spans="1:7">
      <c r="A3658" s="174">
        <v>43991</v>
      </c>
      <c r="B3658" s="175">
        <v>6564.27</v>
      </c>
      <c r="C3658" s="176">
        <v>5799.02</v>
      </c>
      <c r="D3658" s="177">
        <v>3207.18</v>
      </c>
      <c r="F3658" s="6"/>
      <c r="G3658" s="29"/>
    </row>
    <row r="3659" spans="1:7">
      <c r="A3659" s="174">
        <v>43992</v>
      </c>
      <c r="B3659" s="175">
        <v>6529.42</v>
      </c>
      <c r="C3659" s="176">
        <v>5768.22</v>
      </c>
      <c r="D3659" s="177">
        <v>3190.14</v>
      </c>
      <c r="F3659" s="6"/>
      <c r="G3659" s="29"/>
    </row>
    <row r="3660" spans="1:7">
      <c r="A3660" s="174">
        <v>43993</v>
      </c>
      <c r="B3660" s="175">
        <v>6145.3</v>
      </c>
      <c r="C3660" s="176">
        <v>5428.68</v>
      </c>
      <c r="D3660" s="177">
        <v>3002.1</v>
      </c>
      <c r="F3660" s="6"/>
      <c r="G3660" s="29"/>
    </row>
    <row r="3661" spans="1:7">
      <c r="A3661" s="174">
        <v>43994</v>
      </c>
      <c r="B3661" s="175">
        <v>6227.42</v>
      </c>
      <c r="C3661" s="176">
        <v>5500.74</v>
      </c>
      <c r="D3661" s="177">
        <v>3041.31</v>
      </c>
      <c r="F3661" s="6"/>
      <c r="G3661" s="29"/>
    </row>
    <row r="3662" spans="1:7">
      <c r="A3662" s="174">
        <v>43997</v>
      </c>
      <c r="B3662" s="175">
        <v>6279.4</v>
      </c>
      <c r="C3662" s="176">
        <v>5546.59</v>
      </c>
      <c r="D3662" s="177">
        <v>3066.59</v>
      </c>
      <c r="F3662" s="6"/>
      <c r="G3662" s="29"/>
    </row>
    <row r="3663" spans="1:7">
      <c r="A3663" s="174">
        <v>43998</v>
      </c>
      <c r="B3663" s="175">
        <v>6398.58</v>
      </c>
      <c r="C3663" s="176">
        <v>5651.83</v>
      </c>
      <c r="D3663" s="177">
        <v>3124.74</v>
      </c>
      <c r="F3663" s="6"/>
      <c r="G3663" s="29"/>
    </row>
    <row r="3664" spans="1:7">
      <c r="A3664" s="174">
        <v>43999</v>
      </c>
      <c r="B3664" s="175">
        <v>6375.54</v>
      </c>
      <c r="C3664" s="176">
        <v>5631.48</v>
      </c>
      <c r="D3664" s="177">
        <v>3113.49</v>
      </c>
      <c r="F3664" s="6"/>
      <c r="G3664" s="29"/>
    </row>
    <row r="3665" spans="1:7">
      <c r="A3665" s="174">
        <v>44000</v>
      </c>
      <c r="B3665" s="175">
        <v>6379.56</v>
      </c>
      <c r="C3665" s="176">
        <v>5634.97</v>
      </c>
      <c r="D3665" s="177">
        <v>3115.34</v>
      </c>
      <c r="F3665" s="6"/>
      <c r="G3665" s="29"/>
    </row>
    <row r="3666" spans="1:7">
      <c r="A3666" s="174">
        <v>44001</v>
      </c>
      <c r="B3666" s="175">
        <v>6344.7</v>
      </c>
      <c r="C3666" s="176">
        <v>5603.87</v>
      </c>
      <c r="D3666" s="177">
        <v>3097.74</v>
      </c>
      <c r="F3666" s="6"/>
      <c r="G3666" s="29"/>
    </row>
    <row r="3667" spans="1:7">
      <c r="A3667" s="174">
        <v>44004</v>
      </c>
      <c r="B3667" s="175">
        <v>6385.91</v>
      </c>
      <c r="C3667" s="176">
        <v>5640.27</v>
      </c>
      <c r="D3667" s="177">
        <v>3117.86</v>
      </c>
      <c r="F3667" s="6"/>
      <c r="G3667" s="29"/>
    </row>
    <row r="3668" spans="1:7">
      <c r="A3668" s="174">
        <v>44005</v>
      </c>
      <c r="B3668" s="175">
        <v>6413.44</v>
      </c>
      <c r="C3668" s="176">
        <v>5664.58</v>
      </c>
      <c r="D3668" s="177">
        <v>3131.29</v>
      </c>
      <c r="F3668" s="6"/>
      <c r="G3668" s="29"/>
    </row>
    <row r="3669" spans="1:7">
      <c r="A3669" s="174">
        <v>44006</v>
      </c>
      <c r="B3669" s="175">
        <v>6247.66</v>
      </c>
      <c r="C3669" s="176">
        <v>5518.15</v>
      </c>
      <c r="D3669" s="177">
        <v>3050.33</v>
      </c>
      <c r="F3669" s="6"/>
      <c r="G3669" s="29"/>
    </row>
    <row r="3670" spans="1:7">
      <c r="A3670" s="174">
        <v>44007</v>
      </c>
      <c r="B3670" s="175">
        <v>6316.45</v>
      </c>
      <c r="C3670" s="176">
        <v>5578.82</v>
      </c>
      <c r="D3670" s="177">
        <v>3083.76</v>
      </c>
      <c r="F3670" s="6"/>
      <c r="G3670" s="29"/>
    </row>
    <row r="3671" spans="1:7">
      <c r="A3671" s="174">
        <v>44008</v>
      </c>
      <c r="B3671" s="175">
        <v>6163.5</v>
      </c>
      <c r="C3671" s="176">
        <v>5443.71</v>
      </c>
      <c r="D3671" s="177">
        <v>3009.05</v>
      </c>
      <c r="F3671" s="6"/>
      <c r="G3671" s="29"/>
    </row>
    <row r="3672" spans="1:7">
      <c r="A3672" s="174">
        <v>44011</v>
      </c>
      <c r="B3672" s="175">
        <v>6254.78</v>
      </c>
      <c r="C3672" s="176">
        <v>5524.13</v>
      </c>
      <c r="D3672" s="177">
        <v>3053.24</v>
      </c>
      <c r="F3672" s="6"/>
      <c r="G3672" s="29"/>
    </row>
    <row r="3673" spans="1:7">
      <c r="A3673" s="174">
        <v>44012</v>
      </c>
      <c r="B3673" s="175">
        <v>6351.67</v>
      </c>
      <c r="C3673" s="176">
        <v>5609.56</v>
      </c>
      <c r="D3673" s="177">
        <v>3100.29</v>
      </c>
      <c r="E3673" s="6" t="s">
        <v>329</v>
      </c>
      <c r="F3673" s="29">
        <f>B3673/B3610-1</f>
        <v>0.2054334623851819</v>
      </c>
      <c r="G3673" s="29"/>
    </row>
    <row r="3674" spans="1:7">
      <c r="A3674" s="174">
        <v>44013</v>
      </c>
      <c r="B3674" s="175">
        <v>6383.76</v>
      </c>
      <c r="C3674" s="176">
        <v>5637.85</v>
      </c>
      <c r="D3674" s="177">
        <v>3115.86</v>
      </c>
      <c r="F3674" s="6"/>
      <c r="G3674" s="29"/>
    </row>
    <row r="3675" spans="1:7">
      <c r="A3675" s="174">
        <v>44014</v>
      </c>
      <c r="B3675" s="175">
        <v>6414.16</v>
      </c>
      <c r="C3675" s="176">
        <v>5664.33</v>
      </c>
      <c r="D3675" s="177">
        <v>3130.01</v>
      </c>
      <c r="F3675" s="6"/>
      <c r="G3675" s="29"/>
    </row>
    <row r="3676" spans="1:7">
      <c r="A3676" s="174">
        <v>44018</v>
      </c>
      <c r="B3676" s="175">
        <v>6516.05</v>
      </c>
      <c r="C3676" s="176">
        <v>5754.3</v>
      </c>
      <c r="D3676" s="177">
        <v>3179.72</v>
      </c>
      <c r="F3676" s="6"/>
      <c r="G3676" s="29"/>
    </row>
    <row r="3677" spans="1:7">
      <c r="A3677" s="174">
        <v>44019</v>
      </c>
      <c r="B3677" s="175">
        <v>6445.59</v>
      </c>
      <c r="C3677" s="176">
        <v>5692.07</v>
      </c>
      <c r="D3677" s="177">
        <v>3145.32</v>
      </c>
      <c r="F3677" s="6"/>
      <c r="G3677" s="29"/>
    </row>
    <row r="3678" spans="1:7">
      <c r="A3678" s="174">
        <v>44020</v>
      </c>
      <c r="B3678" s="175">
        <v>6496.14</v>
      </c>
      <c r="C3678" s="176">
        <v>5736.68</v>
      </c>
      <c r="D3678" s="177">
        <v>3169.94</v>
      </c>
      <c r="F3678" s="6"/>
      <c r="G3678" s="29"/>
    </row>
    <row r="3679" spans="1:7">
      <c r="A3679" s="174">
        <v>44021</v>
      </c>
      <c r="B3679" s="175">
        <v>6461.31</v>
      </c>
      <c r="C3679" s="176">
        <v>5705.44</v>
      </c>
      <c r="D3679" s="177">
        <v>3152.05</v>
      </c>
      <c r="F3679" s="6"/>
      <c r="G3679" s="29"/>
    </row>
    <row r="3680" spans="1:7">
      <c r="A3680" s="174">
        <v>44022</v>
      </c>
      <c r="B3680" s="175">
        <v>6528.96</v>
      </c>
      <c r="C3680" s="176">
        <v>5765.17</v>
      </c>
      <c r="D3680" s="177">
        <v>3185.04</v>
      </c>
      <c r="F3680" s="6"/>
      <c r="G3680" s="29"/>
    </row>
    <row r="3681" spans="1:7">
      <c r="A3681" s="174">
        <v>44025</v>
      </c>
      <c r="B3681" s="175">
        <v>6467.84</v>
      </c>
      <c r="C3681" s="176">
        <v>5711.2</v>
      </c>
      <c r="D3681" s="177">
        <v>3155.22</v>
      </c>
      <c r="F3681" s="6"/>
      <c r="G3681" s="29"/>
    </row>
    <row r="3682" spans="1:7">
      <c r="A3682" s="174">
        <v>44026</v>
      </c>
      <c r="B3682" s="175">
        <v>6555.4</v>
      </c>
      <c r="C3682" s="176">
        <v>5788.29</v>
      </c>
      <c r="D3682" s="177">
        <v>3197.52</v>
      </c>
      <c r="F3682" s="6"/>
      <c r="G3682" s="29"/>
    </row>
    <row r="3683" spans="1:7">
      <c r="A3683" s="174">
        <v>44027</v>
      </c>
      <c r="B3683" s="175">
        <v>6615.07</v>
      </c>
      <c r="C3683" s="176">
        <v>5840.94</v>
      </c>
      <c r="D3683" s="177">
        <v>3226.56</v>
      </c>
      <c r="F3683" s="6"/>
      <c r="G3683" s="29"/>
    </row>
    <row r="3684" spans="1:7">
      <c r="A3684" s="174">
        <v>44028</v>
      </c>
      <c r="B3684" s="175">
        <v>6592.75</v>
      </c>
      <c r="C3684" s="176">
        <v>5821.18</v>
      </c>
      <c r="D3684" s="177">
        <v>3215.57</v>
      </c>
      <c r="F3684" s="6"/>
      <c r="G3684" s="29"/>
    </row>
    <row r="3685" spans="1:7">
      <c r="A3685" s="174">
        <v>44029</v>
      </c>
      <c r="B3685" s="175">
        <v>6611.86</v>
      </c>
      <c r="C3685" s="176">
        <v>5837.97</v>
      </c>
      <c r="D3685" s="177">
        <v>3224.73</v>
      </c>
      <c r="F3685" s="6"/>
      <c r="G3685" s="29"/>
    </row>
    <row r="3686" spans="1:7">
      <c r="A3686" s="174">
        <v>44032</v>
      </c>
      <c r="B3686" s="175">
        <v>6667.45</v>
      </c>
      <c r="C3686" s="176">
        <v>5887.05</v>
      </c>
      <c r="D3686" s="177">
        <v>3251.84</v>
      </c>
      <c r="F3686" s="6"/>
      <c r="G3686" s="29"/>
    </row>
    <row r="3687" spans="1:7">
      <c r="A3687" s="174">
        <v>44033</v>
      </c>
      <c r="B3687" s="175">
        <v>6678.74</v>
      </c>
      <c r="C3687" s="176">
        <v>5896.99</v>
      </c>
      <c r="D3687" s="177">
        <v>3257.3</v>
      </c>
      <c r="F3687" s="6"/>
      <c r="G3687" s="29"/>
    </row>
    <row r="3688" spans="1:7">
      <c r="A3688" s="174">
        <v>44034</v>
      </c>
      <c r="B3688" s="175">
        <v>6717.29</v>
      </c>
      <c r="C3688" s="176">
        <v>5930.98</v>
      </c>
      <c r="D3688" s="177">
        <v>3276.02</v>
      </c>
      <c r="F3688" s="6"/>
      <c r="G3688" s="29"/>
    </row>
    <row r="3689" spans="1:7">
      <c r="A3689" s="174">
        <v>44035</v>
      </c>
      <c r="B3689" s="175">
        <v>6635.04</v>
      </c>
      <c r="C3689" s="176">
        <v>5858.23</v>
      </c>
      <c r="D3689" s="177">
        <v>3235.66</v>
      </c>
      <c r="F3689" s="6"/>
      <c r="G3689" s="29"/>
    </row>
    <row r="3690" spans="1:7">
      <c r="A3690" s="174">
        <v>44036</v>
      </c>
      <c r="B3690" s="175">
        <v>6594.1</v>
      </c>
      <c r="C3690" s="176">
        <v>5822.05</v>
      </c>
      <c r="D3690" s="177">
        <v>3215.63</v>
      </c>
      <c r="F3690" s="6"/>
      <c r="G3690" s="29"/>
    </row>
    <row r="3691" spans="1:7">
      <c r="A3691" s="174">
        <v>44039</v>
      </c>
      <c r="B3691" s="175">
        <v>6642.89</v>
      </c>
      <c r="C3691" s="176">
        <v>5865.12</v>
      </c>
      <c r="D3691" s="177">
        <v>3239.41</v>
      </c>
      <c r="F3691" s="6"/>
      <c r="G3691" s="29"/>
    </row>
    <row r="3692" spans="1:7">
      <c r="A3692" s="174">
        <v>44040</v>
      </c>
      <c r="B3692" s="175">
        <v>6599.97</v>
      </c>
      <c r="C3692" s="176">
        <v>5827.2</v>
      </c>
      <c r="D3692" s="177">
        <v>3218.44</v>
      </c>
      <c r="F3692" s="6"/>
      <c r="G3692" s="29"/>
    </row>
    <row r="3693" spans="1:7">
      <c r="A3693" s="174">
        <v>44041</v>
      </c>
      <c r="B3693" s="175">
        <v>6682.01</v>
      </c>
      <c r="C3693" s="176">
        <v>5899.63</v>
      </c>
      <c r="D3693" s="177">
        <v>3258.44</v>
      </c>
      <c r="F3693" s="6"/>
      <c r="G3693" s="29"/>
    </row>
    <row r="3694" spans="1:7">
      <c r="A3694" s="174">
        <v>44042</v>
      </c>
      <c r="B3694" s="175">
        <v>6658.02</v>
      </c>
      <c r="C3694" s="176">
        <v>5878.17</v>
      </c>
      <c r="D3694" s="177">
        <v>3246.22</v>
      </c>
      <c r="F3694" s="6"/>
      <c r="G3694" s="29"/>
    </row>
    <row r="3695" spans="1:7">
      <c r="A3695" s="174">
        <v>44043</v>
      </c>
      <c r="B3695" s="175">
        <v>6709.81</v>
      </c>
      <c r="C3695" s="176">
        <v>5923.7</v>
      </c>
      <c r="D3695" s="177">
        <v>3271.12</v>
      </c>
      <c r="F3695" s="6"/>
      <c r="G3695" s="29"/>
    </row>
    <row r="3696" spans="1:7">
      <c r="A3696" s="174">
        <v>44046</v>
      </c>
      <c r="B3696" s="175">
        <v>6758.2</v>
      </c>
      <c r="C3696" s="176">
        <v>5966.37</v>
      </c>
      <c r="D3696" s="177">
        <v>3294.61</v>
      </c>
      <c r="F3696" s="6"/>
      <c r="G3696" s="29"/>
    </row>
    <row r="3697" spans="1:7">
      <c r="A3697" s="174">
        <v>44047</v>
      </c>
      <c r="B3697" s="175">
        <v>6782.6</v>
      </c>
      <c r="C3697" s="176">
        <v>5987.91</v>
      </c>
      <c r="D3697" s="177">
        <v>3306.51</v>
      </c>
      <c r="F3697" s="6"/>
      <c r="G3697" s="29"/>
    </row>
    <row r="3698" spans="1:7">
      <c r="A3698" s="174">
        <v>44048</v>
      </c>
      <c r="B3698" s="175">
        <v>6826.22</v>
      </c>
      <c r="C3698" s="176">
        <v>6026.42</v>
      </c>
      <c r="D3698" s="177">
        <v>3327.77</v>
      </c>
      <c r="F3698" s="6"/>
      <c r="G3698" s="29"/>
    </row>
    <row r="3699" spans="1:7">
      <c r="A3699" s="174">
        <v>44049</v>
      </c>
      <c r="B3699" s="175">
        <v>6870.86</v>
      </c>
      <c r="C3699" s="176">
        <v>6065.62</v>
      </c>
      <c r="D3699" s="177">
        <v>3349.16</v>
      </c>
      <c r="F3699" s="6"/>
      <c r="G3699" s="29"/>
    </row>
    <row r="3700" spans="1:7">
      <c r="A3700" s="174">
        <v>44050</v>
      </c>
      <c r="B3700" s="175">
        <v>6876.65</v>
      </c>
      <c r="C3700" s="176">
        <v>6070.35</v>
      </c>
      <c r="D3700" s="177">
        <v>3351.28</v>
      </c>
      <c r="F3700" s="6"/>
      <c r="G3700" s="29"/>
    </row>
    <row r="3701" spans="1:7">
      <c r="A3701" s="174">
        <v>44053</v>
      </c>
      <c r="B3701" s="175">
        <v>6895.59</v>
      </c>
      <c r="C3701" s="176">
        <v>6087.05</v>
      </c>
      <c r="D3701" s="177">
        <v>3360.47</v>
      </c>
      <c r="F3701" s="6"/>
      <c r="G3701" s="29"/>
    </row>
    <row r="3702" spans="1:7">
      <c r="A3702" s="174">
        <v>44054</v>
      </c>
      <c r="B3702" s="175">
        <v>6840.67</v>
      </c>
      <c r="C3702" s="176">
        <v>6038.56</v>
      </c>
      <c r="D3702" s="177">
        <v>3333.69</v>
      </c>
      <c r="F3702" s="6"/>
      <c r="G3702" s="29"/>
    </row>
    <row r="3703" spans="1:7">
      <c r="A3703" s="174">
        <v>44055</v>
      </c>
      <c r="B3703" s="175">
        <v>6937.44</v>
      </c>
      <c r="C3703" s="176">
        <v>6123.71</v>
      </c>
      <c r="D3703" s="177">
        <v>3380.35</v>
      </c>
      <c r="F3703" s="6"/>
      <c r="G3703" s="29"/>
    </row>
    <row r="3704" spans="1:7">
      <c r="A3704" s="174">
        <v>44056</v>
      </c>
      <c r="B3704" s="175">
        <v>6924.96</v>
      </c>
      <c r="C3704" s="176">
        <v>6112.24</v>
      </c>
      <c r="D3704" s="177">
        <v>3373.43</v>
      </c>
      <c r="F3704" s="6"/>
      <c r="G3704" s="29"/>
    </row>
    <row r="3705" spans="1:7">
      <c r="A3705" s="174">
        <v>44057</v>
      </c>
      <c r="B3705" s="175">
        <v>6924.28</v>
      </c>
      <c r="C3705" s="176">
        <v>6111.5</v>
      </c>
      <c r="D3705" s="177">
        <v>3372.85</v>
      </c>
      <c r="F3705" s="6"/>
      <c r="G3705" s="29"/>
    </row>
    <row r="3706" spans="1:7">
      <c r="A3706" s="174">
        <v>44060</v>
      </c>
      <c r="B3706" s="175">
        <v>6943.22</v>
      </c>
      <c r="C3706" s="176">
        <v>6128.18</v>
      </c>
      <c r="D3706" s="177">
        <v>3381.99</v>
      </c>
      <c r="F3706" s="111"/>
      <c r="G3706" s="29"/>
    </row>
    <row r="3707" spans="1:7">
      <c r="A3707" s="192">
        <v>44061</v>
      </c>
      <c r="B3707" s="191">
        <v>6960.3</v>
      </c>
      <c r="F3707" s="6"/>
      <c r="G3707" s="29"/>
    </row>
    <row r="3708" spans="1:7">
      <c r="A3708" s="192">
        <v>44062</v>
      </c>
      <c r="B3708" s="191">
        <v>6930.8</v>
      </c>
      <c r="F3708" s="6"/>
      <c r="G3708" s="29"/>
    </row>
    <row r="3709" spans="1:7">
      <c r="A3709" s="192">
        <v>44063</v>
      </c>
      <c r="B3709" s="191">
        <v>6952.92</v>
      </c>
    </row>
    <row r="3710" spans="1:7">
      <c r="A3710" s="192">
        <v>44064</v>
      </c>
      <c r="B3710" s="191">
        <v>6977.27</v>
      </c>
    </row>
    <row r="3711" spans="1:7">
      <c r="A3711" s="192">
        <v>44067</v>
      </c>
      <c r="B3711" s="191">
        <v>7048.17</v>
      </c>
    </row>
    <row r="3712" spans="1:7">
      <c r="A3712" s="192">
        <v>44068</v>
      </c>
      <c r="B3712" s="191">
        <v>7073.6</v>
      </c>
    </row>
    <row r="3713" spans="1:2">
      <c r="A3713" s="192">
        <v>44069</v>
      </c>
      <c r="B3713" s="191">
        <v>7145.77</v>
      </c>
    </row>
    <row r="3714" spans="1:2">
      <c r="A3714" s="192">
        <v>44070</v>
      </c>
      <c r="B3714" s="191">
        <v>7158.18</v>
      </c>
    </row>
    <row r="3715" spans="1:2">
      <c r="A3715" s="192">
        <v>44071</v>
      </c>
      <c r="B3715" s="191">
        <v>7207.1</v>
      </c>
    </row>
    <row r="3716" spans="1:2">
      <c r="A3716" s="192">
        <v>44074</v>
      </c>
      <c r="B3716" s="191">
        <v>7192.11</v>
      </c>
    </row>
    <row r="3717" spans="1:2">
      <c r="A3717" s="192">
        <v>44075</v>
      </c>
      <c r="B3717" s="191">
        <v>7246.37</v>
      </c>
    </row>
    <row r="3718" spans="1:2">
      <c r="A3718" s="192">
        <v>44076</v>
      </c>
      <c r="B3718" s="191">
        <v>7358.49</v>
      </c>
    </row>
    <row r="3719" spans="1:2">
      <c r="A3719" s="192">
        <v>44077</v>
      </c>
      <c r="B3719" s="191">
        <v>7101.38</v>
      </c>
    </row>
    <row r="3720" spans="1:2">
      <c r="A3720" s="192">
        <v>44078</v>
      </c>
      <c r="B3720" s="191">
        <v>7043.62</v>
      </c>
    </row>
    <row r="3721" spans="1:2">
      <c r="A3721" s="192">
        <v>44082</v>
      </c>
      <c r="B3721" s="191">
        <v>6848.42</v>
      </c>
    </row>
    <row r="3722" spans="1:2">
      <c r="A3722" s="192">
        <v>44083</v>
      </c>
      <c r="B3722" s="191">
        <v>6986.76</v>
      </c>
    </row>
    <row r="3723" spans="1:2">
      <c r="A3723" s="192">
        <v>44084</v>
      </c>
      <c r="B3723" s="191">
        <v>6864.23</v>
      </c>
    </row>
    <row r="3724" spans="1:2">
      <c r="A3724" s="192">
        <v>44085</v>
      </c>
      <c r="B3724" s="191">
        <v>6868.22</v>
      </c>
    </row>
    <row r="3725" spans="1:2">
      <c r="A3725" s="192">
        <v>44088</v>
      </c>
      <c r="B3725" s="191">
        <v>6957.91</v>
      </c>
    </row>
    <row r="3726" spans="1:2">
      <c r="A3726" s="192">
        <v>44089</v>
      </c>
      <c r="B3726" s="191">
        <v>6994.33</v>
      </c>
    </row>
    <row r="3727" spans="1:2">
      <c r="A3727" s="192">
        <v>44090</v>
      </c>
      <c r="B3727" s="191">
        <v>6962.29</v>
      </c>
    </row>
    <row r="3728" spans="1:2">
      <c r="A3728" s="192">
        <v>44091</v>
      </c>
      <c r="B3728" s="191">
        <v>6903.82</v>
      </c>
    </row>
    <row r="3729" spans="1:6">
      <c r="A3729" s="192">
        <v>44092</v>
      </c>
      <c r="B3729" s="191">
        <v>6826.72</v>
      </c>
    </row>
    <row r="3730" spans="1:6">
      <c r="A3730" s="192">
        <v>44095</v>
      </c>
      <c r="B3730" s="191">
        <v>6748.08</v>
      </c>
    </row>
    <row r="3731" spans="1:6">
      <c r="A3731" s="192">
        <v>44096</v>
      </c>
      <c r="B3731" s="191">
        <v>6819.08</v>
      </c>
    </row>
    <row r="3732" spans="1:6">
      <c r="A3732" s="192">
        <v>44097</v>
      </c>
      <c r="B3732" s="191">
        <v>6657.82</v>
      </c>
    </row>
    <row r="3733" spans="1:6">
      <c r="A3733" s="192">
        <v>44098</v>
      </c>
      <c r="B3733" s="191">
        <v>6678.04</v>
      </c>
    </row>
    <row r="3734" spans="1:6">
      <c r="A3734" s="192">
        <v>44099</v>
      </c>
      <c r="B3734" s="191">
        <v>6784.95</v>
      </c>
    </row>
    <row r="3735" spans="1:6">
      <c r="A3735" s="192">
        <v>44102</v>
      </c>
      <c r="B3735" s="191">
        <v>6894.27</v>
      </c>
    </row>
    <row r="3736" spans="1:6">
      <c r="A3736" s="192">
        <v>44103</v>
      </c>
      <c r="B3736" s="191">
        <v>6861.96</v>
      </c>
    </row>
    <row r="3737" spans="1:6">
      <c r="A3737" s="192">
        <v>44104</v>
      </c>
      <c r="B3737" s="191">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5.28515625" customWidth="1"/>
    <col min="2" max="2" width="10.42578125" customWidth="1"/>
    <col min="21" max="22" width="2.710937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3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ColWidth="8.85546875" defaultRowHeight="12.75"/>
  <cols>
    <col min="2" max="2" width="10.42578125" customWidth="1"/>
    <col min="3" max="3" width="11.28515625" customWidth="1"/>
    <col min="4" max="4" width="2.42578125" customWidth="1"/>
    <col min="5" max="5" width="10.7109375" customWidth="1"/>
    <col min="6" max="6" width="12.28515625" customWidth="1"/>
    <col min="7" max="7" width="10.7109375" customWidth="1"/>
    <col min="8" max="8" width="11.28515625" customWidth="1"/>
    <col min="9" max="9" width="2.42578125" customWidth="1"/>
    <col min="12" max="12" width="11.28515625" customWidth="1"/>
    <col min="13" max="13" width="2.42578125" customWidth="1"/>
    <col min="14" max="14" width="11.28515625" customWidth="1"/>
    <col min="15" max="15" width="17.7109375" customWidth="1"/>
    <col min="16" max="16" width="11.28515625" customWidth="1"/>
    <col min="17" max="17" width="2.42578125" customWidth="1"/>
    <col min="18" max="18" width="11.42578125" customWidth="1"/>
    <col min="19" max="19" width="15.42578125" customWidth="1"/>
    <col min="20" max="20" width="11.28515625" customWidth="1"/>
    <col min="21" max="21" width="2.42578125" customWidth="1"/>
    <col min="22" max="22" width="12.7109375" customWidth="1"/>
    <col min="24" max="24" width="11.28515625" customWidth="1"/>
    <col min="25" max="25" width="2.42578125" customWidth="1"/>
    <col min="26" max="26" width="13.28515625" customWidth="1"/>
    <col min="28" max="28" width="11.28515625" customWidth="1"/>
  </cols>
  <sheetData>
    <row r="1" spans="1:30">
      <c r="A1" t="s">
        <v>14</v>
      </c>
      <c r="V1" t="s">
        <v>14</v>
      </c>
      <c r="Z1" s="97" t="s">
        <v>14</v>
      </c>
      <c r="AA1" s="97"/>
    </row>
    <row r="2" spans="1:30">
      <c r="A2" t="s">
        <v>15</v>
      </c>
      <c r="V2" t="s">
        <v>15</v>
      </c>
      <c r="Z2" s="97" t="s">
        <v>15</v>
      </c>
      <c r="AA2" s="97"/>
    </row>
    <row r="3" spans="1:30">
      <c r="A3" t="s">
        <v>285</v>
      </c>
      <c r="V3" t="s">
        <v>285</v>
      </c>
      <c r="Z3" s="97" t="s">
        <v>285</v>
      </c>
      <c r="AA3" s="97"/>
    </row>
    <row r="4" spans="1:30">
      <c r="A4" t="s">
        <v>286</v>
      </c>
      <c r="V4" t="s">
        <v>286</v>
      </c>
      <c r="Z4" s="97" t="s">
        <v>286</v>
      </c>
      <c r="AA4" s="97"/>
    </row>
    <row r="5" spans="1:30">
      <c r="A5" t="s">
        <v>18</v>
      </c>
      <c r="V5" t="s">
        <v>18</v>
      </c>
      <c r="Z5" s="97" t="s">
        <v>18</v>
      </c>
      <c r="AA5" s="97"/>
    </row>
    <row r="6" spans="1:30">
      <c r="A6" t="s">
        <v>19</v>
      </c>
      <c r="V6" t="s">
        <v>19</v>
      </c>
      <c r="Z6" s="97" t="s">
        <v>19</v>
      </c>
      <c r="AA6" s="97"/>
    </row>
    <row r="8" spans="1:30">
      <c r="A8" t="s">
        <v>287</v>
      </c>
      <c r="B8" t="s">
        <v>288</v>
      </c>
      <c r="C8" s="12" t="s">
        <v>78</v>
      </c>
      <c r="D8" s="12"/>
      <c r="H8" s="12" t="s">
        <v>78</v>
      </c>
      <c r="L8" s="12" t="s">
        <v>78</v>
      </c>
      <c r="P8" s="12" t="s">
        <v>78</v>
      </c>
      <c r="T8" s="12" t="s">
        <v>78</v>
      </c>
      <c r="V8" t="s">
        <v>296</v>
      </c>
      <c r="W8" s="12" t="s">
        <v>297</v>
      </c>
      <c r="X8" s="12" t="s">
        <v>78</v>
      </c>
      <c r="Z8" s="97" t="s">
        <v>299</v>
      </c>
      <c r="AA8" s="97" t="s">
        <v>300</v>
      </c>
      <c r="AB8" s="12" t="s">
        <v>78</v>
      </c>
      <c r="AD8" s="12" t="s">
        <v>78</v>
      </c>
    </row>
    <row r="9" spans="1:30">
      <c r="B9" s="12" t="s">
        <v>287</v>
      </c>
    </row>
    <row r="10" spans="1:30">
      <c r="A10" t="s">
        <v>289</v>
      </c>
      <c r="V10" t="s">
        <v>289</v>
      </c>
      <c r="Z10" s="97" t="s">
        <v>289</v>
      </c>
      <c r="AA10" s="97"/>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7" t="s">
        <v>22</v>
      </c>
      <c r="AA11" s="1" t="s">
        <v>301</v>
      </c>
      <c r="AB11" s="27" t="s">
        <v>302</v>
      </c>
    </row>
    <row r="12" spans="1:30" ht="18.600000000000001" customHeight="1">
      <c r="A12" t="s">
        <v>164</v>
      </c>
      <c r="B12" s="23">
        <v>6.0000000000000001E-3</v>
      </c>
      <c r="C12" s="105">
        <v>0</v>
      </c>
      <c r="D12" s="105"/>
      <c r="E12" s="9">
        <v>38807</v>
      </c>
      <c r="F12" s="8">
        <v>1967.38</v>
      </c>
      <c r="G12" s="28">
        <v>4.2077608398572108E-2</v>
      </c>
      <c r="H12" s="105">
        <v>0</v>
      </c>
      <c r="I12" s="28"/>
      <c r="J12" t="s">
        <v>164</v>
      </c>
      <c r="K12" s="26">
        <v>0.12042419354838714</v>
      </c>
      <c r="L12" s="105">
        <v>0</v>
      </c>
      <c r="N12" s="4">
        <v>38807</v>
      </c>
      <c r="O12" s="23">
        <v>0.05</v>
      </c>
      <c r="P12" s="105">
        <v>0</v>
      </c>
      <c r="R12" s="4">
        <v>38807</v>
      </c>
      <c r="S12" s="23">
        <v>4.8600000000000004E-2</v>
      </c>
      <c r="T12" s="105">
        <v>0</v>
      </c>
      <c r="V12" t="s">
        <v>164</v>
      </c>
      <c r="W12" s="26">
        <v>2.1000000000000001E-2</v>
      </c>
      <c r="X12" s="105">
        <v>0</v>
      </c>
      <c r="Z12" t="s">
        <v>164</v>
      </c>
      <c r="AA12" s="98">
        <v>0.05</v>
      </c>
      <c r="AB12" s="105">
        <v>0</v>
      </c>
    </row>
    <row r="13" spans="1:30" ht="18.600000000000001" customHeight="1">
      <c r="A13" t="s">
        <v>165</v>
      </c>
      <c r="B13" s="23">
        <v>9.0000000000000011E-3</v>
      </c>
      <c r="C13" s="105">
        <v>0</v>
      </c>
      <c r="D13" s="105"/>
      <c r="E13" s="9">
        <v>38898</v>
      </c>
      <c r="F13" s="8">
        <v>1939.03</v>
      </c>
      <c r="G13" s="28">
        <v>-1.4410027549329629E-2</v>
      </c>
      <c r="H13" s="105">
        <v>0</v>
      </c>
      <c r="I13" s="28"/>
      <c r="J13" t="s">
        <v>165</v>
      </c>
      <c r="K13" s="26">
        <v>0.1452873015873016</v>
      </c>
      <c r="L13" s="105">
        <v>0</v>
      </c>
      <c r="N13" s="4">
        <v>38898</v>
      </c>
      <c r="O13" s="23">
        <v>5.0499999999999996E-2</v>
      </c>
      <c r="P13" s="105">
        <v>0</v>
      </c>
      <c r="R13" s="4">
        <v>38898</v>
      </c>
      <c r="S13" s="23">
        <v>5.1500000000000004E-2</v>
      </c>
      <c r="T13" s="105">
        <v>0</v>
      </c>
      <c r="V13" t="s">
        <v>165</v>
      </c>
      <c r="W13" s="26">
        <v>2.3E-2</v>
      </c>
      <c r="X13" s="105">
        <v>0</v>
      </c>
      <c r="Z13" t="s">
        <v>165</v>
      </c>
      <c r="AA13" s="98">
        <v>4.5666666666666661E-2</v>
      </c>
      <c r="AB13" s="105">
        <v>0</v>
      </c>
    </row>
    <row r="14" spans="1:30" ht="18.600000000000001" customHeight="1">
      <c r="A14" t="s">
        <v>166</v>
      </c>
      <c r="B14" s="23">
        <v>6.0000000000000001E-3</v>
      </c>
      <c r="C14" s="105">
        <v>0</v>
      </c>
      <c r="D14" s="105"/>
      <c r="E14" s="9">
        <v>38989</v>
      </c>
      <c r="F14" s="8">
        <v>2048.89</v>
      </c>
      <c r="G14" s="28">
        <v>5.6657194576669623E-2</v>
      </c>
      <c r="H14" s="105">
        <v>0</v>
      </c>
      <c r="I14" s="28"/>
      <c r="J14" t="s">
        <v>166</v>
      </c>
      <c r="K14" s="26">
        <v>0.13607936507936505</v>
      </c>
      <c r="L14" s="105">
        <v>0</v>
      </c>
      <c r="N14" s="4">
        <v>38990</v>
      </c>
      <c r="O14" s="23">
        <v>5.3399999999999996E-2</v>
      </c>
      <c r="P14" s="105">
        <v>0</v>
      </c>
      <c r="R14" s="4">
        <v>38989</v>
      </c>
      <c r="S14" s="23">
        <v>4.6399999999999997E-2</v>
      </c>
      <c r="T14" s="105">
        <v>0</v>
      </c>
      <c r="V14" t="s">
        <v>166</v>
      </c>
      <c r="W14" s="26">
        <v>2.5000000000000001E-2</v>
      </c>
      <c r="X14" s="105">
        <v>0</v>
      </c>
      <c r="Z14" t="s">
        <v>166</v>
      </c>
      <c r="AA14" s="98">
        <v>4.6666666666666669E-2</v>
      </c>
      <c r="AB14" s="105">
        <v>0</v>
      </c>
    </row>
    <row r="15" spans="1:30" ht="18.600000000000001" customHeight="1">
      <c r="A15" t="s">
        <v>216</v>
      </c>
      <c r="B15" s="23">
        <v>3.5000000000000003E-2</v>
      </c>
      <c r="C15" s="105">
        <v>0</v>
      </c>
      <c r="D15" s="105"/>
      <c r="E15" s="9">
        <v>39080</v>
      </c>
      <c r="F15" s="8">
        <v>2186.13</v>
      </c>
      <c r="G15" s="28">
        <v>6.6982610096198547E-2</v>
      </c>
      <c r="H15" s="105">
        <v>0</v>
      </c>
      <c r="I15" s="28"/>
      <c r="J15" t="s">
        <v>216</v>
      </c>
      <c r="K15" s="26">
        <v>0.11034920634920635</v>
      </c>
      <c r="L15" s="105">
        <v>0</v>
      </c>
      <c r="N15" s="4">
        <v>39082</v>
      </c>
      <c r="O15" s="23">
        <v>5.1699999999999996E-2</v>
      </c>
      <c r="P15" s="105">
        <v>0</v>
      </c>
      <c r="R15" s="4">
        <v>39080</v>
      </c>
      <c r="S15" s="23">
        <v>4.7100000000000003E-2</v>
      </c>
      <c r="T15" s="105">
        <v>0</v>
      </c>
      <c r="V15" t="s">
        <v>216</v>
      </c>
      <c r="W15" s="26">
        <v>2.3E-2</v>
      </c>
      <c r="X15" s="105">
        <v>0</v>
      </c>
      <c r="Z15" t="s">
        <v>216</v>
      </c>
      <c r="AA15" s="98">
        <v>4.2333333333333334E-2</v>
      </c>
      <c r="AB15" s="105">
        <v>0</v>
      </c>
    </row>
    <row r="16" spans="1:30" ht="18.600000000000001" customHeight="1">
      <c r="A16" t="s">
        <v>215</v>
      </c>
      <c r="B16" s="23">
        <v>9.0000000000000011E-3</v>
      </c>
      <c r="C16" s="105">
        <v>0</v>
      </c>
      <c r="D16" s="105"/>
      <c r="E16" s="9">
        <v>39171</v>
      </c>
      <c r="F16" s="8">
        <v>2200.12</v>
      </c>
      <c r="G16" s="28">
        <v>6.3994364470547627E-3</v>
      </c>
      <c r="H16" s="105">
        <v>0</v>
      </c>
      <c r="I16" s="28"/>
      <c r="J16" t="s">
        <v>215</v>
      </c>
      <c r="K16" s="26">
        <v>0.12563606557377047</v>
      </c>
      <c r="L16" s="105">
        <v>0</v>
      </c>
      <c r="N16" s="4">
        <v>39172</v>
      </c>
      <c r="O16" s="23">
        <v>5.2999999999999999E-2</v>
      </c>
      <c r="P16" s="105">
        <v>0</v>
      </c>
      <c r="R16" s="4">
        <v>39171</v>
      </c>
      <c r="S16" s="23">
        <v>4.6500000000000007E-2</v>
      </c>
      <c r="T16" s="105">
        <v>0</v>
      </c>
      <c r="V16" t="s">
        <v>215</v>
      </c>
      <c r="W16" s="26">
        <v>2.4E-2</v>
      </c>
      <c r="X16" s="105">
        <v>0</v>
      </c>
      <c r="Z16" t="s">
        <v>215</v>
      </c>
      <c r="AA16" s="98">
        <v>4.8000000000000001E-2</v>
      </c>
      <c r="AB16" s="105">
        <v>0</v>
      </c>
    </row>
    <row r="17" spans="1:35" ht="18.600000000000001" customHeight="1">
      <c r="A17" t="s">
        <v>214</v>
      </c>
      <c r="B17" s="23">
        <v>2.3E-2</v>
      </c>
      <c r="C17" s="105">
        <v>0</v>
      </c>
      <c r="D17" s="105"/>
      <c r="E17" s="9">
        <v>39262</v>
      </c>
      <c r="F17" s="8">
        <v>2338.25</v>
      </c>
      <c r="G17" s="28">
        <v>6.2782939112412173E-2</v>
      </c>
      <c r="H17" s="105">
        <v>0</v>
      </c>
      <c r="I17" s="28"/>
      <c r="J17" t="s">
        <v>214</v>
      </c>
      <c r="K17" s="26">
        <v>0.13731904761904756</v>
      </c>
      <c r="L17" s="105">
        <v>0</v>
      </c>
      <c r="N17" s="4">
        <v>39263</v>
      </c>
      <c r="O17" s="23">
        <v>5.3099999999999994E-2</v>
      </c>
      <c r="P17" s="105">
        <v>0</v>
      </c>
      <c r="R17" s="4">
        <v>39262</v>
      </c>
      <c r="S17" s="23">
        <v>5.0300000000000004E-2</v>
      </c>
      <c r="T17" s="105">
        <v>0</v>
      </c>
      <c r="V17" t="s">
        <v>214</v>
      </c>
      <c r="W17" s="26">
        <v>2.1000000000000001E-2</v>
      </c>
      <c r="X17" s="105">
        <v>0</v>
      </c>
      <c r="Z17" t="s">
        <v>214</v>
      </c>
      <c r="AA17" s="98">
        <v>4.4333333333333336E-2</v>
      </c>
      <c r="AB17" s="105">
        <v>0</v>
      </c>
    </row>
    <row r="18" spans="1:35" ht="18.600000000000001" customHeight="1">
      <c r="A18" t="s">
        <v>213</v>
      </c>
      <c r="B18" s="23">
        <v>2.2000000000000002E-2</v>
      </c>
      <c r="C18" s="105">
        <v>0</v>
      </c>
      <c r="D18" s="105"/>
      <c r="E18" s="9">
        <v>39353</v>
      </c>
      <c r="F18" s="8">
        <v>2385.7199999999998</v>
      </c>
      <c r="G18" s="28">
        <v>2.0301507537688446E-2</v>
      </c>
      <c r="H18" s="105">
        <v>0</v>
      </c>
      <c r="I18" s="28"/>
      <c r="J18" t="s">
        <v>213</v>
      </c>
      <c r="K18" s="26">
        <v>0.21589206349206347</v>
      </c>
      <c r="L18" s="105">
        <v>0</v>
      </c>
      <c r="N18" s="4">
        <v>39355</v>
      </c>
      <c r="O18" s="23">
        <v>4.58E-2</v>
      </c>
      <c r="P18" s="105">
        <v>0</v>
      </c>
      <c r="R18" s="4">
        <v>39353</v>
      </c>
      <c r="S18" s="23">
        <v>4.5899999999999996E-2</v>
      </c>
      <c r="T18" s="105">
        <v>0</v>
      </c>
      <c r="V18" t="s">
        <v>213</v>
      </c>
      <c r="W18" s="26">
        <v>0.02</v>
      </c>
      <c r="X18" s="105">
        <v>0</v>
      </c>
      <c r="Z18" t="s">
        <v>213</v>
      </c>
      <c r="AA18" s="98">
        <v>4.6666666666666669E-2</v>
      </c>
      <c r="AB18" s="105">
        <v>0</v>
      </c>
    </row>
    <row r="19" spans="1:35" ht="18.600000000000001" customHeight="1">
      <c r="A19" t="s">
        <v>212</v>
      </c>
      <c r="B19" s="23">
        <v>2.5000000000000001E-2</v>
      </c>
      <c r="C19" s="105">
        <v>0</v>
      </c>
      <c r="D19" s="105"/>
      <c r="E19" s="9">
        <v>39447</v>
      </c>
      <c r="F19" s="8">
        <v>2306.23</v>
      </c>
      <c r="G19" s="28">
        <v>-3.3319081870462508E-2</v>
      </c>
      <c r="H19" s="105">
        <v>0</v>
      </c>
      <c r="I19" s="28"/>
      <c r="J19" t="s">
        <v>212</v>
      </c>
      <c r="K19" s="26">
        <v>0.2202984375</v>
      </c>
      <c r="L19" s="105">
        <v>0</v>
      </c>
      <c r="N19" s="4">
        <v>39447</v>
      </c>
      <c r="O19" s="23">
        <v>3.0600000000000002E-2</v>
      </c>
      <c r="P19" s="105">
        <v>0</v>
      </c>
      <c r="R19" s="4">
        <v>39447</v>
      </c>
      <c r="S19" s="23">
        <v>4.0399999999999998E-2</v>
      </c>
      <c r="T19" s="105">
        <v>0</v>
      </c>
      <c r="V19" t="s">
        <v>212</v>
      </c>
      <c r="W19" s="26">
        <v>2.3E-2</v>
      </c>
      <c r="X19" s="105">
        <v>0</v>
      </c>
      <c r="Z19" t="s">
        <v>212</v>
      </c>
      <c r="AA19" s="98">
        <v>4.5666666666666661E-2</v>
      </c>
      <c r="AB19" s="105">
        <v>0</v>
      </c>
    </row>
    <row r="20" spans="1:35" ht="18.600000000000001" customHeight="1">
      <c r="A20" s="99" t="s">
        <v>211</v>
      </c>
      <c r="B20" s="100">
        <v>-2.3E-2</v>
      </c>
      <c r="C20" s="106">
        <v>1</v>
      </c>
      <c r="D20" s="105"/>
      <c r="E20" s="9">
        <v>39538</v>
      </c>
      <c r="F20" s="8">
        <v>2088.42</v>
      </c>
      <c r="G20" s="101">
        <v>-9.4444179461718902E-2</v>
      </c>
      <c r="H20" s="106">
        <v>1</v>
      </c>
      <c r="I20" s="28"/>
      <c r="J20" s="99" t="s">
        <v>211</v>
      </c>
      <c r="K20" s="103">
        <v>0.26120163934426222</v>
      </c>
      <c r="L20" s="106">
        <v>1</v>
      </c>
      <c r="N20" s="102">
        <v>39538</v>
      </c>
      <c r="O20" s="100">
        <v>2.5099999999999997E-2</v>
      </c>
      <c r="P20" s="106">
        <v>1</v>
      </c>
      <c r="R20" s="102">
        <v>39538</v>
      </c>
      <c r="S20" s="100">
        <v>3.4500000000000003E-2</v>
      </c>
      <c r="T20" s="106">
        <v>1</v>
      </c>
      <c r="V20" s="99" t="s">
        <v>211</v>
      </c>
      <c r="W20" s="103">
        <v>2.1000000000000001E-2</v>
      </c>
      <c r="X20" s="106">
        <v>1</v>
      </c>
      <c r="Z20" s="99" t="s">
        <v>211</v>
      </c>
      <c r="AA20" s="104">
        <v>5.2666666666666667E-2</v>
      </c>
      <c r="AB20" s="106">
        <v>1</v>
      </c>
    </row>
    <row r="21" spans="1:35" ht="18.600000000000001" customHeight="1">
      <c r="A21" s="99" t="s">
        <v>210</v>
      </c>
      <c r="B21" s="100">
        <v>2.1000000000000001E-2</v>
      </c>
      <c r="C21" s="106">
        <v>1</v>
      </c>
      <c r="D21" s="105"/>
      <c r="E21" s="9">
        <v>39629</v>
      </c>
      <c r="F21" s="8">
        <v>2031.47</v>
      </c>
      <c r="G21" s="101">
        <v>-2.726941898660229E-2</v>
      </c>
      <c r="H21" s="106">
        <v>1</v>
      </c>
      <c r="I21" s="28"/>
      <c r="J21" s="99" t="s">
        <v>210</v>
      </c>
      <c r="K21" s="103">
        <v>0.222245</v>
      </c>
      <c r="L21" s="106">
        <v>1</v>
      </c>
      <c r="N21" s="102">
        <v>39629</v>
      </c>
      <c r="O21" s="100">
        <v>2.4700000000000003E-2</v>
      </c>
      <c r="P21" s="106">
        <v>1</v>
      </c>
      <c r="R21" s="102">
        <v>39629</v>
      </c>
      <c r="S21" s="100">
        <v>3.9900000000000005E-2</v>
      </c>
      <c r="T21" s="106">
        <v>1</v>
      </c>
      <c r="V21" s="99" t="s">
        <v>210</v>
      </c>
      <c r="W21" s="103">
        <v>2.2000000000000002E-2</v>
      </c>
      <c r="X21" s="106">
        <v>1</v>
      </c>
      <c r="Z21" s="99" t="s">
        <v>210</v>
      </c>
      <c r="AA21" s="104">
        <v>5.2333333333333336E-2</v>
      </c>
      <c r="AB21" s="106">
        <v>1</v>
      </c>
      <c r="AF21" s="108"/>
      <c r="AG21" s="107"/>
    </row>
    <row r="22" spans="1:35" ht="18.600000000000001" customHeight="1">
      <c r="A22" s="99" t="s">
        <v>209</v>
      </c>
      <c r="B22" s="100">
        <v>-2.1000000000000001E-2</v>
      </c>
      <c r="C22" s="106">
        <v>1</v>
      </c>
      <c r="D22" s="105"/>
      <c r="E22" s="9">
        <v>39721</v>
      </c>
      <c r="F22" s="8">
        <v>1861.44</v>
      </c>
      <c r="G22" s="101">
        <v>-8.3698011784569815E-2</v>
      </c>
      <c r="H22" s="106">
        <v>1</v>
      </c>
      <c r="I22" s="28"/>
      <c r="J22" s="99" t="s">
        <v>209</v>
      </c>
      <c r="K22" s="103">
        <v>0.25073281250000007</v>
      </c>
      <c r="L22" s="106">
        <v>1</v>
      </c>
      <c r="N22" s="102">
        <v>39721</v>
      </c>
      <c r="O22" s="100">
        <v>2.0299999999999999E-2</v>
      </c>
      <c r="P22" s="106">
        <v>1</v>
      </c>
      <c r="R22" s="102">
        <v>39721</v>
      </c>
      <c r="S22" s="100">
        <v>3.85E-2</v>
      </c>
      <c r="T22" s="106">
        <v>1</v>
      </c>
      <c r="V22" s="99" t="s">
        <v>209</v>
      </c>
      <c r="W22" s="103">
        <v>2.2000000000000002E-2</v>
      </c>
      <c r="X22" s="106">
        <v>1</v>
      </c>
      <c r="Z22" s="99" t="s">
        <v>209</v>
      </c>
      <c r="AA22" s="104">
        <v>6.0333333333333329E-2</v>
      </c>
      <c r="AB22" s="106">
        <v>1</v>
      </c>
      <c r="AF22" s="108"/>
      <c r="AG22" s="107"/>
    </row>
    <row r="23" spans="1:35" ht="18.600000000000001" customHeight="1">
      <c r="A23" s="99" t="s">
        <v>208</v>
      </c>
      <c r="B23" s="100">
        <v>-8.4000000000000005E-2</v>
      </c>
      <c r="C23" s="106">
        <v>1</v>
      </c>
      <c r="D23" s="105"/>
      <c r="E23" s="9">
        <v>39813</v>
      </c>
      <c r="F23" s="8">
        <v>1452.98</v>
      </c>
      <c r="G23" s="101">
        <v>-0.21943226749183431</v>
      </c>
      <c r="H23" s="106">
        <v>1</v>
      </c>
      <c r="I23" s="28"/>
      <c r="J23" s="99" t="s">
        <v>208</v>
      </c>
      <c r="K23" s="103">
        <v>0.58595937500000017</v>
      </c>
      <c r="L23" s="106">
        <v>1</v>
      </c>
      <c r="N23" s="102">
        <v>39813</v>
      </c>
      <c r="O23" s="100">
        <v>1.4000000000000002E-3</v>
      </c>
      <c r="P23" s="106">
        <v>1</v>
      </c>
      <c r="R23" s="102">
        <v>39813</v>
      </c>
      <c r="S23" s="100">
        <v>2.2499999999999999E-2</v>
      </c>
      <c r="T23" s="106">
        <v>1</v>
      </c>
      <c r="V23" s="99" t="s">
        <v>208</v>
      </c>
      <c r="W23" s="103">
        <v>1.6E-2</v>
      </c>
      <c r="X23" s="106">
        <v>1</v>
      </c>
      <c r="Z23" s="99" t="s">
        <v>208</v>
      </c>
      <c r="AA23" s="104">
        <v>6.5666666666666665E-2</v>
      </c>
      <c r="AB23" s="106">
        <v>1</v>
      </c>
      <c r="AH23" s="26"/>
      <c r="AI23" s="107"/>
    </row>
    <row r="24" spans="1:35" ht="18.600000000000001" customHeight="1">
      <c r="A24" s="99" t="s">
        <v>207</v>
      </c>
      <c r="B24" s="100">
        <v>-4.4000000000000004E-2</v>
      </c>
      <c r="C24" s="106">
        <v>1</v>
      </c>
      <c r="D24" s="105"/>
      <c r="E24" s="9">
        <v>39903</v>
      </c>
      <c r="F24" s="8">
        <v>1292.98</v>
      </c>
      <c r="G24" s="101">
        <v>-0.11011851505182457</v>
      </c>
      <c r="H24" s="106">
        <v>1</v>
      </c>
      <c r="I24" s="28"/>
      <c r="J24" s="99" t="s">
        <v>207</v>
      </c>
      <c r="K24" s="103">
        <v>0.44999999999999996</v>
      </c>
      <c r="L24" s="106">
        <v>1</v>
      </c>
      <c r="N24" s="102">
        <v>39903</v>
      </c>
      <c r="O24" s="100">
        <v>1.6000000000000001E-3</v>
      </c>
      <c r="P24" s="106">
        <v>1</v>
      </c>
      <c r="R24" s="102">
        <v>39903</v>
      </c>
      <c r="S24" s="100">
        <v>2.7099999999999999E-2</v>
      </c>
      <c r="T24" s="106">
        <v>1</v>
      </c>
      <c r="V24" s="99" t="s">
        <v>207</v>
      </c>
      <c r="W24" s="103">
        <v>1.1000000000000001E-2</v>
      </c>
      <c r="X24" s="106">
        <v>1</v>
      </c>
      <c r="Z24" s="99" t="s">
        <v>207</v>
      </c>
      <c r="AA24" s="104">
        <v>8.8000000000000009E-2</v>
      </c>
      <c r="AB24" s="106">
        <v>1</v>
      </c>
    </row>
    <row r="25" spans="1:35" ht="18.600000000000001" customHeight="1">
      <c r="A25" s="99" t="s">
        <v>206</v>
      </c>
      <c r="B25" s="100">
        <v>-6.0000000000000001E-3</v>
      </c>
      <c r="C25" s="106">
        <v>1</v>
      </c>
      <c r="D25" s="105"/>
      <c r="E25" s="9">
        <v>39994</v>
      </c>
      <c r="F25" s="8">
        <v>1498.94</v>
      </c>
      <c r="G25" s="101">
        <v>0.15929094030843483</v>
      </c>
      <c r="H25" s="106">
        <v>1</v>
      </c>
      <c r="I25" s="28"/>
      <c r="J25" s="99" t="s">
        <v>206</v>
      </c>
      <c r="K25" s="103">
        <v>0.33015714285714282</v>
      </c>
      <c r="L25" s="106">
        <v>1</v>
      </c>
      <c r="N25" s="102">
        <v>39994</v>
      </c>
      <c r="O25" s="100">
        <v>2.2000000000000001E-3</v>
      </c>
      <c r="P25" s="106">
        <v>1</v>
      </c>
      <c r="R25" s="102">
        <v>39994</v>
      </c>
      <c r="S25" s="100">
        <v>3.5299999999999998E-2</v>
      </c>
      <c r="T25" s="106">
        <v>1</v>
      </c>
      <c r="V25" s="99" t="s">
        <v>206</v>
      </c>
      <c r="W25" s="103">
        <v>1.1000000000000001E-2</v>
      </c>
      <c r="X25" s="106">
        <v>1</v>
      </c>
      <c r="Z25" s="99" t="s">
        <v>206</v>
      </c>
      <c r="AA25" s="104">
        <v>9.1333333333333322E-2</v>
      </c>
      <c r="AB25" s="106">
        <v>1</v>
      </c>
    </row>
    <row r="26" spans="1:35" ht="18.600000000000001" customHeight="1">
      <c r="A26" t="s">
        <v>205</v>
      </c>
      <c r="B26" s="23">
        <v>1.4999999999999999E-2</v>
      </c>
      <c r="C26" s="105">
        <v>0</v>
      </c>
      <c r="D26" s="105"/>
      <c r="E26" s="9">
        <v>40086</v>
      </c>
      <c r="F26" s="8">
        <v>1732.86</v>
      </c>
      <c r="G26" s="28">
        <v>0.15605694690914906</v>
      </c>
      <c r="H26" s="105">
        <v>0</v>
      </c>
      <c r="I26" s="28"/>
      <c r="J26" t="s">
        <v>205</v>
      </c>
      <c r="K26" s="26">
        <v>0.25486249999999999</v>
      </c>
      <c r="L26" s="105">
        <v>0</v>
      </c>
      <c r="N26" s="4">
        <v>40086</v>
      </c>
      <c r="O26" s="23">
        <v>7.000000000000001E-4</v>
      </c>
      <c r="P26" s="105">
        <v>0</v>
      </c>
      <c r="R26" s="4">
        <v>40086</v>
      </c>
      <c r="S26" s="23">
        <v>3.3099999999999997E-2</v>
      </c>
      <c r="T26" s="105">
        <v>0</v>
      </c>
      <c r="V26" t="s">
        <v>205</v>
      </c>
      <c r="W26" s="26">
        <v>9.0000000000000011E-3</v>
      </c>
      <c r="X26" s="105">
        <v>0</v>
      </c>
      <c r="Z26" t="s">
        <v>205</v>
      </c>
      <c r="AA26" s="98">
        <v>9.6000000000000002E-2</v>
      </c>
      <c r="AB26" s="105">
        <v>0</v>
      </c>
    </row>
    <row r="27" spans="1:35" ht="18.600000000000001" customHeight="1">
      <c r="A27" t="s">
        <v>204</v>
      </c>
      <c r="B27" s="23">
        <v>4.4999999999999998E-2</v>
      </c>
      <c r="C27" s="105">
        <v>0</v>
      </c>
      <c r="D27" s="23"/>
      <c r="E27" s="9">
        <v>40178</v>
      </c>
      <c r="F27" s="8">
        <v>1837.5</v>
      </c>
      <c r="G27" s="28">
        <v>6.0385720716041646E-2</v>
      </c>
      <c r="H27" s="105">
        <v>0</v>
      </c>
      <c r="I27" s="28"/>
      <c r="J27" t="s">
        <v>204</v>
      </c>
      <c r="K27" s="26">
        <v>0.23070156250000004</v>
      </c>
      <c r="L27" s="105">
        <v>0</v>
      </c>
      <c r="N27" s="4">
        <v>40178</v>
      </c>
      <c r="O27" s="23">
        <v>5.0000000000000001E-4</v>
      </c>
      <c r="P27" s="105">
        <v>0</v>
      </c>
      <c r="R27" s="4">
        <v>40178</v>
      </c>
      <c r="S27" s="23">
        <v>3.85E-2</v>
      </c>
      <c r="T27" s="105">
        <v>0</v>
      </c>
      <c r="V27" t="s">
        <v>204</v>
      </c>
      <c r="W27" s="26">
        <v>1.4999999999999999E-2</v>
      </c>
      <c r="X27" s="105">
        <v>0</v>
      </c>
      <c r="Z27" t="s">
        <v>204</v>
      </c>
      <c r="AA27" s="98">
        <v>9.5333333333333325E-2</v>
      </c>
      <c r="AB27" s="105">
        <v>0</v>
      </c>
    </row>
    <row r="28" spans="1:35" ht="18.600000000000001" customHeight="1">
      <c r="A28" t="s">
        <v>203</v>
      </c>
      <c r="B28" s="23">
        <v>1.4999999999999999E-2</v>
      </c>
      <c r="C28" s="105">
        <v>0</v>
      </c>
      <c r="D28" s="23"/>
      <c r="E28" s="9">
        <v>40268</v>
      </c>
      <c r="F28" s="8">
        <v>1936.48</v>
      </c>
      <c r="G28" s="28">
        <v>5.3866666666666729E-2</v>
      </c>
      <c r="H28" s="105">
        <v>0</v>
      </c>
      <c r="I28" s="28"/>
      <c r="J28" t="s">
        <v>203</v>
      </c>
      <c r="K28" s="26">
        <v>0.20149672131147539</v>
      </c>
      <c r="L28" s="105">
        <v>0</v>
      </c>
      <c r="N28" s="4">
        <v>40268</v>
      </c>
      <c r="O28" s="23">
        <v>8.9999999999999998E-4</v>
      </c>
      <c r="P28" s="105">
        <v>0</v>
      </c>
      <c r="R28" s="4">
        <v>40268</v>
      </c>
      <c r="S28" s="23">
        <v>3.8399999999999997E-2</v>
      </c>
      <c r="T28" s="105">
        <v>0</v>
      </c>
      <c r="V28" t="s">
        <v>203</v>
      </c>
      <c r="W28" s="26">
        <v>1.7000000000000001E-2</v>
      </c>
      <c r="X28" s="105">
        <v>0</v>
      </c>
      <c r="Z28" t="s">
        <v>203</v>
      </c>
      <c r="AA28" s="98">
        <v>0.10400000000000001</v>
      </c>
      <c r="AB28" s="105">
        <v>0</v>
      </c>
    </row>
    <row r="29" spans="1:35" ht="18.600000000000001" customHeight="1">
      <c r="A29" t="s">
        <v>202</v>
      </c>
      <c r="B29" s="23">
        <v>3.7000000000000005E-2</v>
      </c>
      <c r="C29" s="105">
        <v>0</v>
      </c>
      <c r="D29" s="23"/>
      <c r="E29" s="9">
        <v>40359</v>
      </c>
      <c r="F29" s="8">
        <v>1715.23</v>
      </c>
      <c r="G29" s="28">
        <v>-0.11425369743038916</v>
      </c>
      <c r="H29" s="105">
        <v>0</v>
      </c>
      <c r="I29" s="28"/>
      <c r="J29" t="s">
        <v>202</v>
      </c>
      <c r="K29" s="26">
        <v>0.26391428571428571</v>
      </c>
      <c r="L29" s="105">
        <v>0</v>
      </c>
      <c r="N29" s="4">
        <v>40359</v>
      </c>
      <c r="O29" s="23">
        <v>8.9999999999999998E-4</v>
      </c>
      <c r="P29" s="105">
        <v>0</v>
      </c>
      <c r="R29" s="4">
        <v>40359</v>
      </c>
      <c r="S29" s="23">
        <v>2.9700000000000001E-2</v>
      </c>
      <c r="T29" s="105">
        <v>0</v>
      </c>
      <c r="V29" t="s">
        <v>202</v>
      </c>
      <c r="W29" s="26">
        <v>1.4999999999999999E-2</v>
      </c>
      <c r="X29" s="105">
        <v>0</v>
      </c>
      <c r="Z29" t="s">
        <v>202</v>
      </c>
      <c r="AA29" s="98">
        <v>9.4666666666666663E-2</v>
      </c>
      <c r="AB29" s="105">
        <v>0</v>
      </c>
    </row>
    <row r="30" spans="1:35" ht="18.600000000000001" customHeight="1">
      <c r="A30" t="s">
        <v>201</v>
      </c>
      <c r="B30" s="23">
        <v>0.03</v>
      </c>
      <c r="C30" s="105">
        <v>0</v>
      </c>
      <c r="D30" s="23"/>
      <c r="E30" s="9">
        <v>40451</v>
      </c>
      <c r="F30" s="8">
        <v>1908.95</v>
      </c>
      <c r="G30" s="28">
        <v>0.11294112159885272</v>
      </c>
      <c r="H30" s="105">
        <v>0</v>
      </c>
      <c r="I30" s="28"/>
      <c r="J30" t="s">
        <v>201</v>
      </c>
      <c r="K30" s="26">
        <v>0.24283593749999999</v>
      </c>
      <c r="L30" s="105">
        <v>0</v>
      </c>
      <c r="N30" s="4">
        <v>40451</v>
      </c>
      <c r="O30" s="23">
        <v>1.5E-3</v>
      </c>
      <c r="P30" s="105">
        <v>0</v>
      </c>
      <c r="R30" s="4">
        <v>40451</v>
      </c>
      <c r="S30" s="23">
        <v>2.53E-2</v>
      </c>
      <c r="T30" s="105">
        <v>0</v>
      </c>
      <c r="V30" t="s">
        <v>201</v>
      </c>
      <c r="W30" s="26">
        <v>1.3000000000000001E-2</v>
      </c>
      <c r="X30" s="105">
        <v>0</v>
      </c>
      <c r="Z30" t="s">
        <v>201</v>
      </c>
      <c r="AA30" s="98">
        <v>9.4666666666666663E-2</v>
      </c>
      <c r="AB30" s="105">
        <v>0</v>
      </c>
    </row>
    <row r="31" spans="1:35" ht="18.600000000000001" customHeight="1">
      <c r="A31" t="s">
        <v>200</v>
      </c>
      <c r="B31" s="23">
        <v>0.02</v>
      </c>
      <c r="C31" s="105">
        <v>0</v>
      </c>
      <c r="D31" s="23"/>
      <c r="E31" s="9">
        <v>40543</v>
      </c>
      <c r="F31" s="8">
        <v>2114.29</v>
      </c>
      <c r="G31" s="28">
        <v>0.10756698708714207</v>
      </c>
      <c r="H31" s="105">
        <v>0</v>
      </c>
      <c r="I31" s="28"/>
      <c r="J31" t="s">
        <v>200</v>
      </c>
      <c r="K31" s="26">
        <v>0.19318437500000002</v>
      </c>
      <c r="L31" s="105">
        <v>0</v>
      </c>
      <c r="N31" s="4">
        <v>40543</v>
      </c>
      <c r="O31" s="23">
        <v>1.2999999999999999E-3</v>
      </c>
      <c r="P31" s="105">
        <v>0</v>
      </c>
      <c r="R31" s="4">
        <v>40543</v>
      </c>
      <c r="S31" s="23">
        <v>3.3000000000000002E-2</v>
      </c>
      <c r="T31" s="105">
        <v>0</v>
      </c>
      <c r="V31" t="s">
        <v>200</v>
      </c>
      <c r="W31" s="26">
        <v>9.0000000000000011E-3</v>
      </c>
      <c r="X31" s="105">
        <v>0</v>
      </c>
      <c r="Z31" t="s">
        <v>200</v>
      </c>
      <c r="AA31" s="98">
        <v>9.1333333333333322E-2</v>
      </c>
      <c r="AB31" s="105">
        <v>0</v>
      </c>
    </row>
    <row r="32" spans="1:35" ht="18.600000000000001" customHeight="1">
      <c r="A32" t="s">
        <v>199</v>
      </c>
      <c r="B32" s="23">
        <v>-0.01</v>
      </c>
      <c r="C32" s="105">
        <v>0</v>
      </c>
      <c r="D32" s="23"/>
      <c r="E32" s="9">
        <v>40633</v>
      </c>
      <c r="F32" s="8">
        <v>2239.44</v>
      </c>
      <c r="G32" s="28">
        <v>5.9192447582876673E-2</v>
      </c>
      <c r="H32" s="105">
        <v>0</v>
      </c>
      <c r="I32" s="28"/>
      <c r="J32" t="s">
        <v>199</v>
      </c>
      <c r="K32" s="26">
        <v>0.18614838709677428</v>
      </c>
      <c r="L32" s="105">
        <v>0</v>
      </c>
      <c r="N32" s="4">
        <v>40633</v>
      </c>
      <c r="O32" s="23">
        <v>1E-3</v>
      </c>
      <c r="P32" s="105">
        <v>0</v>
      </c>
      <c r="R32" s="4">
        <v>40633</v>
      </c>
      <c r="S32" s="23">
        <v>3.4700000000000002E-2</v>
      </c>
      <c r="T32" s="105">
        <v>0</v>
      </c>
      <c r="V32" t="s">
        <v>199</v>
      </c>
      <c r="W32" s="26">
        <v>1.1000000000000001E-2</v>
      </c>
      <c r="X32" s="105">
        <v>0</v>
      </c>
      <c r="Z32" t="s">
        <v>199</v>
      </c>
      <c r="AA32" s="98">
        <v>9.5000000000000001E-2</v>
      </c>
      <c r="AB32" s="105">
        <v>0</v>
      </c>
    </row>
    <row r="33" spans="1:28" ht="18.600000000000001" customHeight="1">
      <c r="A33" t="s">
        <v>198</v>
      </c>
      <c r="B33" s="23">
        <v>2.8999999999999998E-2</v>
      </c>
      <c r="C33" s="105">
        <v>0</v>
      </c>
      <c r="D33" s="23"/>
      <c r="E33" s="9">
        <v>40724</v>
      </c>
      <c r="F33" s="8">
        <v>2241.66</v>
      </c>
      <c r="G33" s="28">
        <v>9.9131925838591428E-4</v>
      </c>
      <c r="H33" s="105">
        <v>0</v>
      </c>
      <c r="I33" s="28"/>
      <c r="J33" t="s">
        <v>198</v>
      </c>
      <c r="K33" s="26">
        <v>0.17482380952380955</v>
      </c>
      <c r="L33" s="105">
        <v>0</v>
      </c>
      <c r="N33" s="4">
        <v>40724</v>
      </c>
      <c r="O33" s="23">
        <v>7.000000000000001E-4</v>
      </c>
      <c r="P33" s="105">
        <v>0</v>
      </c>
      <c r="R33" s="4">
        <v>40724</v>
      </c>
      <c r="S33" s="23">
        <v>3.1800000000000002E-2</v>
      </c>
      <c r="T33" s="105">
        <v>0</v>
      </c>
      <c r="V33" t="s">
        <v>198</v>
      </c>
      <c r="W33" s="26">
        <v>1.4999999999999999E-2</v>
      </c>
      <c r="X33" s="105">
        <v>0</v>
      </c>
      <c r="Z33" t="s">
        <v>198</v>
      </c>
      <c r="AA33" s="98">
        <v>8.900000000000001E-2</v>
      </c>
      <c r="AB33" s="105">
        <v>0</v>
      </c>
    </row>
    <row r="34" spans="1:28" ht="18.600000000000001" customHeight="1">
      <c r="A34" t="s">
        <v>197</v>
      </c>
      <c r="B34" s="23">
        <v>-1E-3</v>
      </c>
      <c r="C34" s="105">
        <v>0</v>
      </c>
      <c r="D34" s="23"/>
      <c r="E34" s="9">
        <v>40816</v>
      </c>
      <c r="F34" s="8">
        <v>1930.79</v>
      </c>
      <c r="G34" s="28">
        <v>-0.13867847934120248</v>
      </c>
      <c r="H34" s="105">
        <v>0</v>
      </c>
      <c r="I34" s="28"/>
      <c r="J34" t="s">
        <v>197</v>
      </c>
      <c r="K34" s="26">
        <v>0.30583593749999993</v>
      </c>
      <c r="L34" s="105">
        <v>0</v>
      </c>
      <c r="N34" s="4">
        <v>40816</v>
      </c>
      <c r="O34" s="23">
        <v>5.9999999999999995E-4</v>
      </c>
      <c r="P34" s="105">
        <v>0</v>
      </c>
      <c r="R34" s="4">
        <v>40816</v>
      </c>
      <c r="S34" s="23">
        <v>1.9199999999999998E-2</v>
      </c>
      <c r="T34" s="105">
        <v>0</v>
      </c>
      <c r="V34" t="s">
        <v>197</v>
      </c>
      <c r="W34" s="26">
        <v>1.8000000000000002E-2</v>
      </c>
      <c r="X34" s="105">
        <v>0</v>
      </c>
      <c r="Z34" t="s">
        <v>197</v>
      </c>
      <c r="AA34" s="98">
        <v>9.0666666666666659E-2</v>
      </c>
      <c r="AB34" s="105">
        <v>0</v>
      </c>
    </row>
    <row r="35" spans="1:28" ht="18.600000000000001" customHeight="1">
      <c r="A35" t="s">
        <v>196</v>
      </c>
      <c r="B35" s="23">
        <v>4.7E-2</v>
      </c>
      <c r="C35" s="105">
        <v>0</v>
      </c>
      <c r="D35" s="23"/>
      <c r="E35" s="9">
        <v>40907</v>
      </c>
      <c r="F35" s="8">
        <v>2158.94</v>
      </c>
      <c r="G35" s="28">
        <v>0.11816406755783904</v>
      </c>
      <c r="H35" s="105">
        <v>0</v>
      </c>
      <c r="I35" s="28"/>
      <c r="J35" t="s">
        <v>196</v>
      </c>
      <c r="K35" s="26">
        <v>0.29939523809523821</v>
      </c>
      <c r="L35" s="105">
        <v>0</v>
      </c>
      <c r="N35" s="4">
        <v>40908</v>
      </c>
      <c r="O35" s="23">
        <v>4.0000000000000002E-4</v>
      </c>
      <c r="P35" s="105">
        <v>0</v>
      </c>
      <c r="R35" s="4">
        <v>40907</v>
      </c>
      <c r="S35" s="23">
        <v>1.89E-2</v>
      </c>
      <c r="T35" s="105">
        <v>0</v>
      </c>
      <c r="V35" t="s">
        <v>196</v>
      </c>
      <c r="W35" s="26">
        <v>1.9E-2</v>
      </c>
      <c r="X35" s="105">
        <v>0</v>
      </c>
      <c r="Z35" t="s">
        <v>196</v>
      </c>
      <c r="AA35" s="98">
        <v>8.3333333333333343E-2</v>
      </c>
      <c r="AB35" s="105">
        <v>0</v>
      </c>
    </row>
    <row r="36" spans="1:28" ht="18.600000000000001" customHeight="1">
      <c r="A36" t="s">
        <v>195</v>
      </c>
      <c r="B36" s="23">
        <v>3.2000000000000001E-2</v>
      </c>
      <c r="C36" s="105">
        <v>0</v>
      </c>
      <c r="D36" s="23"/>
      <c r="E36" s="9">
        <v>40998</v>
      </c>
      <c r="F36" s="8">
        <v>2430.67</v>
      </c>
      <c r="G36" s="28">
        <v>0.12586269187656907</v>
      </c>
      <c r="H36" s="105">
        <v>0</v>
      </c>
      <c r="I36" s="28"/>
      <c r="J36" t="s">
        <v>195</v>
      </c>
      <c r="K36" s="26">
        <v>0.18204032258064515</v>
      </c>
      <c r="L36" s="105">
        <v>0</v>
      </c>
      <c r="N36" s="4">
        <v>40999</v>
      </c>
      <c r="O36" s="23">
        <v>8.9999999999999998E-4</v>
      </c>
      <c r="P36" s="105">
        <v>0</v>
      </c>
      <c r="R36" s="4">
        <v>40998</v>
      </c>
      <c r="S36" s="23">
        <v>2.23E-2</v>
      </c>
      <c r="T36" s="105">
        <v>0</v>
      </c>
      <c r="V36" t="s">
        <v>195</v>
      </c>
      <c r="W36" s="26">
        <v>2.1000000000000001E-2</v>
      </c>
      <c r="X36" s="105">
        <v>0</v>
      </c>
      <c r="Z36" t="s">
        <v>195</v>
      </c>
      <c r="AA36" s="98">
        <v>8.6333333333333331E-2</v>
      </c>
      <c r="AB36" s="105">
        <v>0</v>
      </c>
    </row>
    <row r="37" spans="1:28" ht="18.600000000000001" customHeight="1">
      <c r="A37" t="s">
        <v>194</v>
      </c>
      <c r="B37" s="23">
        <v>1.7000000000000001E-2</v>
      </c>
      <c r="C37" s="105">
        <v>0</v>
      </c>
      <c r="D37" s="23"/>
      <c r="E37" s="9">
        <v>41089</v>
      </c>
      <c r="F37" s="8">
        <v>2363.79</v>
      </c>
      <c r="G37" s="28">
        <v>-2.7515047291487571E-2</v>
      </c>
      <c r="H37" s="105">
        <v>0</v>
      </c>
      <c r="I37" s="28"/>
      <c r="J37" t="s">
        <v>194</v>
      </c>
      <c r="K37" s="26">
        <v>0.20035714285714284</v>
      </c>
      <c r="L37" s="105">
        <v>0</v>
      </c>
      <c r="N37" s="4">
        <v>41090</v>
      </c>
      <c r="O37" s="23">
        <v>8.9999999999999998E-4</v>
      </c>
      <c r="P37" s="105">
        <v>0</v>
      </c>
      <c r="R37" s="4">
        <v>41089</v>
      </c>
      <c r="S37" s="23">
        <v>1.67E-2</v>
      </c>
      <c r="T37" s="105">
        <v>0</v>
      </c>
      <c r="V37" t="s">
        <v>194</v>
      </c>
      <c r="W37" s="26">
        <v>1.9E-2</v>
      </c>
      <c r="X37" s="105">
        <v>0</v>
      </c>
      <c r="Z37" t="s">
        <v>194</v>
      </c>
      <c r="AA37" s="98">
        <v>0.08</v>
      </c>
      <c r="AB37" s="105">
        <v>0</v>
      </c>
    </row>
    <row r="38" spans="1:28" ht="18.600000000000001" customHeight="1">
      <c r="A38" t="s">
        <v>193</v>
      </c>
      <c r="B38" s="23">
        <v>5.0000000000000001E-3</v>
      </c>
      <c r="C38" s="105">
        <v>0</v>
      </c>
      <c r="D38" s="23"/>
      <c r="E38" s="9">
        <v>41180</v>
      </c>
      <c r="F38" s="8">
        <v>2513.9299999999998</v>
      </c>
      <c r="G38" s="28">
        <v>6.3516640649126987E-2</v>
      </c>
      <c r="H38" s="105">
        <v>0</v>
      </c>
      <c r="I38" s="28"/>
      <c r="J38" t="s">
        <v>193</v>
      </c>
      <c r="K38" s="26">
        <v>0.16192698412698411</v>
      </c>
      <c r="L38" s="105">
        <v>0</v>
      </c>
      <c r="N38" s="4">
        <v>41182</v>
      </c>
      <c r="O38" s="23">
        <v>8.9999999999999998E-4</v>
      </c>
      <c r="P38" s="105">
        <v>0</v>
      </c>
      <c r="R38" s="4">
        <v>41180</v>
      </c>
      <c r="S38" s="23">
        <v>1.6500000000000001E-2</v>
      </c>
      <c r="T38" s="105">
        <v>0</v>
      </c>
      <c r="V38" t="s">
        <v>193</v>
      </c>
      <c r="W38" s="26">
        <v>1.7000000000000001E-2</v>
      </c>
      <c r="X38" s="105">
        <v>0</v>
      </c>
      <c r="Z38" t="s">
        <v>193</v>
      </c>
      <c r="AA38" s="98">
        <v>8.1333333333333327E-2</v>
      </c>
      <c r="AB38" s="105">
        <v>0</v>
      </c>
    </row>
    <row r="39" spans="1:28" ht="18.600000000000001" customHeight="1">
      <c r="A39" t="s">
        <v>192</v>
      </c>
      <c r="B39" s="23">
        <v>5.0000000000000001E-3</v>
      </c>
      <c r="C39" s="105">
        <v>0</v>
      </c>
      <c r="D39" s="23"/>
      <c r="E39" s="9">
        <v>41274</v>
      </c>
      <c r="F39" s="8">
        <v>2504.44</v>
      </c>
      <c r="G39" s="28">
        <v>-3.7749658900605443E-3</v>
      </c>
      <c r="H39" s="105">
        <v>0</v>
      </c>
      <c r="I39" s="28"/>
      <c r="J39" t="s">
        <v>192</v>
      </c>
      <c r="K39" s="26">
        <v>0.16752903225806454</v>
      </c>
      <c r="L39" s="105">
        <v>0</v>
      </c>
      <c r="N39" s="4">
        <v>41274</v>
      </c>
      <c r="O39" s="23">
        <v>8.9999999999999998E-4</v>
      </c>
      <c r="P39" s="105">
        <v>0</v>
      </c>
      <c r="R39" s="4">
        <v>41274</v>
      </c>
      <c r="S39" s="23">
        <v>1.78E-2</v>
      </c>
      <c r="T39" s="105">
        <v>0</v>
      </c>
      <c r="V39" t="s">
        <v>192</v>
      </c>
      <c r="W39" s="26">
        <v>1.8000000000000002E-2</v>
      </c>
      <c r="X39" s="105">
        <v>0</v>
      </c>
      <c r="Z39" t="s">
        <v>192</v>
      </c>
      <c r="AA39" s="98">
        <v>7.4999999999999997E-2</v>
      </c>
      <c r="AB39" s="105">
        <v>0</v>
      </c>
    </row>
    <row r="40" spans="1:28" ht="18.600000000000001" customHeight="1">
      <c r="A40" t="s">
        <v>191</v>
      </c>
      <c r="B40" s="23">
        <v>3.6000000000000004E-2</v>
      </c>
      <c r="C40" s="105">
        <v>0</v>
      </c>
      <c r="D40" s="23"/>
      <c r="E40" s="9">
        <v>41361</v>
      </c>
      <c r="F40" s="8">
        <v>2770.05</v>
      </c>
      <c r="G40" s="28">
        <v>0.10605564517417077</v>
      </c>
      <c r="H40" s="105">
        <v>0</v>
      </c>
      <c r="I40" s="28"/>
      <c r="J40" t="s">
        <v>191</v>
      </c>
      <c r="K40" s="26">
        <v>0.13526999999999997</v>
      </c>
      <c r="L40" s="105">
        <v>0</v>
      </c>
      <c r="N40" s="4">
        <v>41364</v>
      </c>
      <c r="O40" s="23">
        <v>8.9999999999999998E-4</v>
      </c>
      <c r="P40" s="105">
        <v>0</v>
      </c>
      <c r="R40" s="4">
        <v>41361</v>
      </c>
      <c r="S40" s="23">
        <v>1.8700000000000001E-2</v>
      </c>
      <c r="T40" s="105">
        <v>0</v>
      </c>
      <c r="V40" t="s">
        <v>191</v>
      </c>
      <c r="W40" s="26">
        <v>1.4999999999999999E-2</v>
      </c>
      <c r="X40" s="105">
        <v>0</v>
      </c>
      <c r="Z40" t="s">
        <v>191</v>
      </c>
      <c r="AA40" s="98">
        <v>8.0666666666666664E-2</v>
      </c>
      <c r="AB40" s="105">
        <v>0</v>
      </c>
    </row>
    <row r="41" spans="1:28" ht="18.600000000000001" customHeight="1">
      <c r="A41" t="s">
        <v>190</v>
      </c>
      <c r="B41" s="23">
        <v>5.0000000000000001E-3</v>
      </c>
      <c r="C41" s="105">
        <v>0</v>
      </c>
      <c r="D41" s="23"/>
      <c r="E41" s="9">
        <v>41453</v>
      </c>
      <c r="F41" s="8">
        <v>2850.66</v>
      </c>
      <c r="G41" s="28">
        <v>2.9100557751664979E-2</v>
      </c>
      <c r="H41" s="105">
        <v>0</v>
      </c>
      <c r="I41" s="28"/>
      <c r="J41" t="s">
        <v>190</v>
      </c>
      <c r="K41" s="26">
        <v>0.14837031250000002</v>
      </c>
      <c r="L41" s="105">
        <v>0</v>
      </c>
      <c r="N41" s="4">
        <v>41455</v>
      </c>
      <c r="O41" s="23">
        <v>7.000000000000001E-4</v>
      </c>
      <c r="P41" s="105">
        <v>0</v>
      </c>
      <c r="R41" s="4">
        <v>41453</v>
      </c>
      <c r="S41" s="23">
        <v>2.52E-2</v>
      </c>
      <c r="T41" s="105">
        <v>0</v>
      </c>
      <c r="V41" t="s">
        <v>190</v>
      </c>
      <c r="W41" s="26">
        <v>1.3999999999999999E-2</v>
      </c>
      <c r="X41" s="105">
        <v>0</v>
      </c>
      <c r="Z41" t="s">
        <v>190</v>
      </c>
      <c r="AA41" s="98">
        <v>7.400000000000001E-2</v>
      </c>
      <c r="AB41" s="105">
        <v>0</v>
      </c>
    </row>
    <row r="42" spans="1:28" ht="18.600000000000001" customHeight="1">
      <c r="A42" t="s">
        <v>189</v>
      </c>
      <c r="B42" s="23">
        <v>3.2000000000000001E-2</v>
      </c>
      <c r="C42" s="105">
        <v>0</v>
      </c>
      <c r="D42" s="23"/>
      <c r="E42" s="9">
        <v>41547</v>
      </c>
      <c r="F42" s="8">
        <v>3000.18</v>
      </c>
      <c r="G42" s="28">
        <v>5.2451011344741172E-2</v>
      </c>
      <c r="H42" s="105">
        <v>0</v>
      </c>
      <c r="I42" s="28"/>
      <c r="J42" t="s">
        <v>189</v>
      </c>
      <c r="K42" s="26">
        <v>0.14279687499999999</v>
      </c>
      <c r="L42" s="105">
        <v>0</v>
      </c>
      <c r="N42" s="4">
        <v>41547</v>
      </c>
      <c r="O42" s="23">
        <v>5.9999999999999995E-4</v>
      </c>
      <c r="P42" s="105">
        <v>0</v>
      </c>
      <c r="R42" s="4">
        <v>41547</v>
      </c>
      <c r="S42" s="23">
        <v>2.64E-2</v>
      </c>
      <c r="T42" s="105">
        <v>0</v>
      </c>
      <c r="V42" t="s">
        <v>189</v>
      </c>
      <c r="W42" s="26">
        <v>1.4999999999999999E-2</v>
      </c>
      <c r="X42" s="105">
        <v>0</v>
      </c>
      <c r="Z42" t="s">
        <v>189</v>
      </c>
      <c r="AA42" s="98">
        <v>7.3333333333333334E-2</v>
      </c>
      <c r="AB42" s="105">
        <v>0</v>
      </c>
    </row>
    <row r="43" spans="1:28" ht="18.600000000000001" customHeight="1">
      <c r="A43" t="s">
        <v>188</v>
      </c>
      <c r="B43" s="23">
        <v>3.2000000000000001E-2</v>
      </c>
      <c r="C43" s="105">
        <v>0</v>
      </c>
      <c r="D43" s="23"/>
      <c r="E43" s="9">
        <v>41639</v>
      </c>
      <c r="F43" s="8">
        <v>3315.59</v>
      </c>
      <c r="G43" s="28">
        <v>0.105130358845136</v>
      </c>
      <c r="H43" s="105">
        <v>0</v>
      </c>
      <c r="I43" s="28"/>
      <c r="J43" t="s">
        <v>188</v>
      </c>
      <c r="K43" s="26">
        <v>0.14232812499999994</v>
      </c>
      <c r="L43" s="105">
        <v>0</v>
      </c>
      <c r="N43" s="4">
        <v>41639</v>
      </c>
      <c r="O43" s="23">
        <v>7.000000000000001E-4</v>
      </c>
      <c r="P43" s="105">
        <v>0</v>
      </c>
      <c r="R43" s="4">
        <v>41639</v>
      </c>
      <c r="S43" s="23">
        <v>3.04E-2</v>
      </c>
      <c r="T43" s="105">
        <v>0</v>
      </c>
      <c r="V43" t="s">
        <v>188</v>
      </c>
      <c r="W43" s="26">
        <v>1.6E-2</v>
      </c>
      <c r="X43" s="105">
        <v>0</v>
      </c>
      <c r="Z43" t="s">
        <v>188</v>
      </c>
      <c r="AA43" s="98">
        <v>6.7000000000000004E-2</v>
      </c>
      <c r="AB43" s="105">
        <v>0</v>
      </c>
    </row>
    <row r="44" spans="1:28" ht="18.600000000000001" customHeight="1">
      <c r="A44" t="s">
        <v>187</v>
      </c>
      <c r="B44" s="23">
        <v>-0.01</v>
      </c>
      <c r="C44" s="105">
        <v>0</v>
      </c>
      <c r="D44" s="23"/>
      <c r="E44" s="9">
        <v>41729</v>
      </c>
      <c r="F44" s="8">
        <v>3375.51</v>
      </c>
      <c r="G44" s="28">
        <v>1.8072198311612775E-2</v>
      </c>
      <c r="H44" s="105">
        <v>0</v>
      </c>
      <c r="I44" s="28"/>
      <c r="J44" t="s">
        <v>187</v>
      </c>
      <c r="K44" s="26">
        <v>0.14828852459016395</v>
      </c>
      <c r="L44" s="105">
        <v>0</v>
      </c>
      <c r="N44" s="4">
        <v>41729</v>
      </c>
      <c r="O44" s="23">
        <v>5.9999999999999995E-4</v>
      </c>
      <c r="P44" s="105">
        <v>0</v>
      </c>
      <c r="R44" s="4">
        <v>41729</v>
      </c>
      <c r="S44" s="23">
        <v>2.7300000000000001E-2</v>
      </c>
      <c r="T44" s="105">
        <v>0</v>
      </c>
      <c r="V44" t="s">
        <v>187</v>
      </c>
      <c r="W44" s="26">
        <v>1.4999999999999999E-2</v>
      </c>
      <c r="X44" s="105">
        <v>0</v>
      </c>
      <c r="Z44" t="s">
        <v>187</v>
      </c>
      <c r="AA44" s="98">
        <v>6.933333333333333E-2</v>
      </c>
      <c r="AB44" s="105">
        <v>0</v>
      </c>
    </row>
    <row r="45" spans="1:28" ht="18.600000000000001" customHeight="1">
      <c r="A45" t="s">
        <v>186</v>
      </c>
      <c r="B45" s="23">
        <v>5.0999999999999997E-2</v>
      </c>
      <c r="C45" s="105">
        <v>0</v>
      </c>
      <c r="D45" s="23"/>
      <c r="E45" s="9">
        <v>41820</v>
      </c>
      <c r="F45" s="8">
        <v>3552.18</v>
      </c>
      <c r="G45" s="28">
        <v>5.2338757698836558E-2</v>
      </c>
      <c r="H45" s="105">
        <v>0</v>
      </c>
      <c r="I45" s="28"/>
      <c r="J45" t="s">
        <v>186</v>
      </c>
      <c r="K45" s="26">
        <v>0.12738253968253971</v>
      </c>
      <c r="L45" s="105">
        <v>0</v>
      </c>
      <c r="N45" s="4">
        <v>41820</v>
      </c>
      <c r="O45" s="23">
        <v>8.9999999999999998E-4</v>
      </c>
      <c r="P45" s="105">
        <v>0</v>
      </c>
      <c r="R45" s="4">
        <v>41820</v>
      </c>
      <c r="S45" s="23">
        <v>2.53E-2</v>
      </c>
      <c r="T45" s="105">
        <v>0</v>
      </c>
      <c r="V45" t="s">
        <v>186</v>
      </c>
      <c r="W45" s="26">
        <v>1.7000000000000001E-2</v>
      </c>
      <c r="X45" s="105">
        <v>0</v>
      </c>
      <c r="Z45" t="s">
        <v>186</v>
      </c>
      <c r="AA45" s="98">
        <v>6.0999999999999999E-2</v>
      </c>
      <c r="AB45" s="105">
        <v>0</v>
      </c>
    </row>
    <row r="46" spans="1:28" ht="18.600000000000001" customHeight="1">
      <c r="A46" t="s">
        <v>185</v>
      </c>
      <c r="B46" s="23">
        <v>4.9000000000000002E-2</v>
      </c>
      <c r="C46" s="105">
        <v>0</v>
      </c>
      <c r="D46" s="23"/>
      <c r="E46" s="9">
        <v>41912</v>
      </c>
      <c r="F46" s="8">
        <v>3592.25</v>
      </c>
      <c r="G46" s="28">
        <v>1.1280396826737427E-2</v>
      </c>
      <c r="H46" s="105">
        <v>0</v>
      </c>
      <c r="I46" s="28"/>
      <c r="J46" t="s">
        <v>185</v>
      </c>
      <c r="K46" s="26">
        <v>0.13072656249999998</v>
      </c>
      <c r="L46" s="105">
        <v>0</v>
      </c>
      <c r="N46" s="4">
        <v>41912</v>
      </c>
      <c r="O46" s="23">
        <v>7.000000000000001E-4</v>
      </c>
      <c r="P46" s="105">
        <v>0</v>
      </c>
      <c r="R46" s="4">
        <v>41912</v>
      </c>
      <c r="S46" s="23">
        <v>2.52E-2</v>
      </c>
      <c r="T46" s="105">
        <v>0</v>
      </c>
      <c r="V46" t="s">
        <v>185</v>
      </c>
      <c r="W46" s="26">
        <v>1.7000000000000001E-2</v>
      </c>
      <c r="X46" s="105">
        <v>0</v>
      </c>
      <c r="Z46" t="s">
        <v>185</v>
      </c>
      <c r="AA46" s="98">
        <v>6.1666666666666668E-2</v>
      </c>
      <c r="AB46" s="105">
        <v>0</v>
      </c>
    </row>
    <row r="47" spans="1:28" ht="18.600000000000001" customHeight="1">
      <c r="A47" t="s">
        <v>184</v>
      </c>
      <c r="B47" s="23">
        <v>1.9E-2</v>
      </c>
      <c r="C47" s="105">
        <v>0</v>
      </c>
      <c r="D47" s="23"/>
      <c r="E47" s="9">
        <v>42004</v>
      </c>
      <c r="F47" s="8">
        <v>3769.44</v>
      </c>
      <c r="G47" s="28">
        <v>4.9325631567958883E-2</v>
      </c>
      <c r="H47" s="105">
        <v>0</v>
      </c>
      <c r="I47" s="28"/>
      <c r="J47" t="s">
        <v>184</v>
      </c>
      <c r="K47" s="26">
        <v>0.16072343750000001</v>
      </c>
      <c r="L47" s="105">
        <v>0</v>
      </c>
      <c r="N47" s="4">
        <v>42004</v>
      </c>
      <c r="O47" s="23">
        <v>5.9999999999999995E-4</v>
      </c>
      <c r="P47" s="105">
        <v>0</v>
      </c>
      <c r="R47" s="4">
        <v>42004</v>
      </c>
      <c r="S47" s="23">
        <v>2.1700000000000001E-2</v>
      </c>
      <c r="T47" s="105">
        <v>0</v>
      </c>
      <c r="V47" t="s">
        <v>184</v>
      </c>
      <c r="W47" s="26">
        <v>1.4999999999999999E-2</v>
      </c>
      <c r="X47" s="105">
        <v>0</v>
      </c>
      <c r="Z47" t="s">
        <v>184</v>
      </c>
      <c r="AA47" s="98">
        <v>5.4666666666666669E-2</v>
      </c>
      <c r="AB47" s="105">
        <v>0</v>
      </c>
    </row>
    <row r="48" spans="1:28" ht="18.600000000000001" customHeight="1">
      <c r="A48" t="s">
        <v>183</v>
      </c>
      <c r="B48" s="23">
        <v>3.3000000000000002E-2</v>
      </c>
      <c r="C48" s="105">
        <v>0</v>
      </c>
      <c r="D48" s="23"/>
      <c r="E48" s="9">
        <v>42094</v>
      </c>
      <c r="F48" s="8">
        <v>3805.27</v>
      </c>
      <c r="G48" s="28">
        <v>9.5053907211681832E-3</v>
      </c>
      <c r="H48" s="105">
        <v>0</v>
      </c>
      <c r="I48" s="28"/>
      <c r="J48" t="s">
        <v>183</v>
      </c>
      <c r="K48" s="26">
        <v>0.16564754098360657</v>
      </c>
      <c r="L48" s="105">
        <v>0</v>
      </c>
      <c r="N48" s="4">
        <v>42094</v>
      </c>
      <c r="O48" s="23">
        <v>5.9999999999999995E-4</v>
      </c>
      <c r="P48" s="105">
        <v>0</v>
      </c>
      <c r="R48" s="4">
        <v>42094</v>
      </c>
      <c r="S48" s="23">
        <v>1.9400000000000001E-2</v>
      </c>
      <c r="T48" s="105">
        <v>0</v>
      </c>
      <c r="V48" t="s">
        <v>183</v>
      </c>
      <c r="W48" s="26">
        <v>1.3999999999999999E-2</v>
      </c>
      <c r="X48" s="105">
        <v>0</v>
      </c>
      <c r="Z48" t="s">
        <v>183</v>
      </c>
      <c r="AA48" s="98">
        <v>5.8333333333333327E-2</v>
      </c>
      <c r="AB48" s="105">
        <v>0</v>
      </c>
    </row>
    <row r="49" spans="1:28" ht="18.600000000000001" customHeight="1">
      <c r="A49" t="s">
        <v>182</v>
      </c>
      <c r="B49" s="23">
        <v>3.3000000000000002E-2</v>
      </c>
      <c r="C49" s="105">
        <v>0</v>
      </c>
      <c r="D49" s="23"/>
      <c r="E49" s="9">
        <v>42185</v>
      </c>
      <c r="F49" s="8">
        <v>3815.85</v>
      </c>
      <c r="G49" s="28">
        <v>2.7803546134701485E-3</v>
      </c>
      <c r="H49" s="105">
        <v>0</v>
      </c>
      <c r="I49" s="28"/>
      <c r="J49" t="s">
        <v>182</v>
      </c>
      <c r="K49" s="26">
        <v>0.13740158730158736</v>
      </c>
      <c r="L49" s="105">
        <v>0</v>
      </c>
      <c r="N49" s="4">
        <v>42185</v>
      </c>
      <c r="O49" s="23">
        <v>8.0000000000000004E-4</v>
      </c>
      <c r="P49" s="105">
        <v>0</v>
      </c>
      <c r="R49" s="4">
        <v>42185</v>
      </c>
      <c r="S49" s="23">
        <v>2.35E-2</v>
      </c>
      <c r="T49" s="105">
        <v>0</v>
      </c>
      <c r="V49" t="s">
        <v>182</v>
      </c>
      <c r="W49" s="26">
        <v>1.3000000000000001E-2</v>
      </c>
      <c r="X49" s="105">
        <v>0</v>
      </c>
      <c r="Z49" t="s">
        <v>182</v>
      </c>
      <c r="AA49" s="98">
        <v>5.2999999999999999E-2</v>
      </c>
      <c r="AB49" s="105">
        <v>0</v>
      </c>
    </row>
    <row r="50" spans="1:28" ht="18.600000000000001" customHeight="1">
      <c r="A50" t="s">
        <v>181</v>
      </c>
      <c r="B50" s="23">
        <v>0.01</v>
      </c>
      <c r="C50" s="105">
        <v>0</v>
      </c>
      <c r="D50" s="23"/>
      <c r="E50" s="9">
        <v>42277</v>
      </c>
      <c r="F50" s="8">
        <v>3570.17</v>
      </c>
      <c r="G50" s="28">
        <v>-6.4384082183523983E-2</v>
      </c>
      <c r="H50" s="105">
        <v>0</v>
      </c>
      <c r="I50" s="28"/>
      <c r="J50" t="s">
        <v>181</v>
      </c>
      <c r="K50" s="26">
        <v>0.19307343750000006</v>
      </c>
      <c r="L50" s="105">
        <v>0</v>
      </c>
      <c r="N50" s="4">
        <v>42277</v>
      </c>
      <c r="O50" s="23">
        <v>7.000000000000001E-4</v>
      </c>
      <c r="P50" s="105">
        <v>0</v>
      </c>
      <c r="R50" s="4">
        <v>42277</v>
      </c>
      <c r="S50" s="23">
        <v>2.06E-2</v>
      </c>
      <c r="T50" s="105">
        <v>0</v>
      </c>
      <c r="V50" t="s">
        <v>181</v>
      </c>
      <c r="W50" s="26">
        <v>1.3000000000000001E-2</v>
      </c>
      <c r="X50" s="105">
        <v>0</v>
      </c>
      <c r="Z50" t="s">
        <v>181</v>
      </c>
      <c r="AA50" s="98">
        <v>5.2333333333333336E-2</v>
      </c>
      <c r="AB50" s="105">
        <v>0</v>
      </c>
    </row>
    <row r="51" spans="1:28" ht="18.600000000000001" customHeight="1">
      <c r="A51" t="s">
        <v>180</v>
      </c>
      <c r="B51" s="23">
        <v>4.0000000000000001E-3</v>
      </c>
      <c r="C51" s="105">
        <v>0</v>
      </c>
      <c r="D51" s="23"/>
      <c r="E51" s="16">
        <v>42369</v>
      </c>
      <c r="F51" s="17">
        <v>3821.6</v>
      </c>
      <c r="G51" s="28">
        <v>7.042521784676925E-2</v>
      </c>
      <c r="H51" s="105">
        <v>0</v>
      </c>
      <c r="I51" s="28"/>
      <c r="J51" t="s">
        <v>180</v>
      </c>
      <c r="K51" s="26">
        <v>0.17033281250000004</v>
      </c>
      <c r="L51" s="105">
        <v>0</v>
      </c>
      <c r="N51" s="4">
        <v>42369</v>
      </c>
      <c r="O51" s="23">
        <v>2E-3</v>
      </c>
      <c r="P51" s="105">
        <v>0</v>
      </c>
      <c r="R51" s="4">
        <v>42369</v>
      </c>
      <c r="S51" s="23">
        <v>2.2700000000000001E-2</v>
      </c>
      <c r="T51" s="105">
        <v>0</v>
      </c>
      <c r="V51" t="s">
        <v>180</v>
      </c>
      <c r="W51" s="26">
        <v>1.2E-2</v>
      </c>
      <c r="X51" s="105">
        <v>0</v>
      </c>
      <c r="Z51" t="s">
        <v>180</v>
      </c>
      <c r="AA51" s="98">
        <v>4.8000000000000001E-2</v>
      </c>
      <c r="AB51" s="105">
        <v>0</v>
      </c>
    </row>
    <row r="52" spans="1:28" ht="18.600000000000001" customHeight="1">
      <c r="A52" t="s">
        <v>179</v>
      </c>
      <c r="B52" s="23">
        <v>1.4999999999999999E-2</v>
      </c>
      <c r="C52" s="105">
        <v>0</v>
      </c>
      <c r="D52" s="23"/>
      <c r="E52" s="16">
        <v>42460</v>
      </c>
      <c r="F52" s="17">
        <v>3873.11</v>
      </c>
      <c r="G52" s="28">
        <v>1.3478647686832712E-2</v>
      </c>
      <c r="H52" s="105">
        <v>0</v>
      </c>
      <c r="I52" s="28"/>
      <c r="J52" t="s">
        <v>179</v>
      </c>
      <c r="K52" s="26">
        <v>0.20486229508196721</v>
      </c>
      <c r="L52" s="105">
        <v>0</v>
      </c>
      <c r="N52" s="4">
        <v>42460</v>
      </c>
      <c r="O52" s="23">
        <v>2.5000000000000001E-3</v>
      </c>
      <c r="P52" s="105">
        <v>0</v>
      </c>
      <c r="R52" s="4">
        <v>42460</v>
      </c>
      <c r="S52" s="23">
        <v>1.78E-2</v>
      </c>
      <c r="T52" s="105">
        <v>0</v>
      </c>
      <c r="V52" t="s">
        <v>179</v>
      </c>
      <c r="W52" s="26">
        <v>1.4999999999999999E-2</v>
      </c>
      <c r="X52" s="105">
        <v>0</v>
      </c>
      <c r="Z52" t="s">
        <v>179</v>
      </c>
      <c r="AA52" s="98">
        <v>5.2000000000000005E-2</v>
      </c>
      <c r="AB52" s="105">
        <v>0</v>
      </c>
    </row>
    <row r="53" spans="1:28" ht="18.600000000000001" customHeight="1">
      <c r="A53" t="s">
        <v>178</v>
      </c>
      <c r="B53" s="23">
        <v>2.3E-2</v>
      </c>
      <c r="C53" s="105">
        <v>0</v>
      </c>
      <c r="D53" s="23"/>
      <c r="E53" s="16">
        <v>42551</v>
      </c>
      <c r="F53" s="17">
        <v>3968.21</v>
      </c>
      <c r="G53" s="28">
        <v>2.4553911456168365E-2</v>
      </c>
      <c r="H53" s="105">
        <v>0</v>
      </c>
      <c r="I53" s="28"/>
      <c r="J53" t="s">
        <v>178</v>
      </c>
      <c r="K53" s="26">
        <v>0.15675937500000001</v>
      </c>
      <c r="L53" s="105">
        <v>0</v>
      </c>
      <c r="N53" s="4">
        <v>42551</v>
      </c>
      <c r="O53" s="23">
        <v>3.0000000000000001E-3</v>
      </c>
      <c r="P53" s="105">
        <v>0</v>
      </c>
      <c r="R53" s="4">
        <v>42551</v>
      </c>
      <c r="S53" s="23">
        <v>1.49E-2</v>
      </c>
      <c r="T53" s="105">
        <v>0</v>
      </c>
      <c r="V53" t="s">
        <v>178</v>
      </c>
      <c r="W53" s="26">
        <v>1.6E-2</v>
      </c>
      <c r="X53" s="105">
        <v>0</v>
      </c>
      <c r="Z53" t="s">
        <v>178</v>
      </c>
      <c r="AA53" s="98">
        <v>4.7666666666666663E-2</v>
      </c>
      <c r="AB53" s="105">
        <v>0</v>
      </c>
    </row>
    <row r="54" spans="1:28" ht="18.600000000000001" customHeight="1">
      <c r="A54" t="s">
        <v>177</v>
      </c>
      <c r="B54" s="23">
        <v>1.9E-2</v>
      </c>
      <c r="C54" s="105">
        <v>0</v>
      </c>
      <c r="D54" s="23"/>
      <c r="E54" s="16">
        <v>42643</v>
      </c>
      <c r="F54" s="17">
        <v>4121.0600000000004</v>
      </c>
      <c r="G54" s="28">
        <v>3.8518626786384846E-2</v>
      </c>
      <c r="H54" s="105">
        <v>0</v>
      </c>
      <c r="I54" s="28"/>
      <c r="J54" t="s">
        <v>177</v>
      </c>
      <c r="K54" s="26">
        <v>0.13233906249999997</v>
      </c>
      <c r="L54" s="105">
        <v>0</v>
      </c>
      <c r="N54" s="4">
        <v>42643</v>
      </c>
      <c r="O54" s="23">
        <v>2.8999999999999998E-3</v>
      </c>
      <c r="P54" s="105">
        <v>0</v>
      </c>
      <c r="R54" s="4">
        <v>42643</v>
      </c>
      <c r="S54" s="23">
        <v>1.6E-2</v>
      </c>
      <c r="T54" s="105">
        <v>0</v>
      </c>
      <c r="V54" t="s">
        <v>177</v>
      </c>
      <c r="W54" s="26">
        <v>1.7000000000000001E-2</v>
      </c>
      <c r="X54" s="105">
        <v>0</v>
      </c>
      <c r="Z54" t="s">
        <v>177</v>
      </c>
      <c r="AA54" s="98">
        <v>4.9666666666666665E-2</v>
      </c>
      <c r="AB54" s="105">
        <v>0</v>
      </c>
    </row>
    <row r="55" spans="1:28" ht="18.600000000000001" customHeight="1">
      <c r="A55" t="s">
        <v>176</v>
      </c>
      <c r="B55" s="23">
        <v>1.8000000000000002E-2</v>
      </c>
      <c r="C55" s="105">
        <v>0</v>
      </c>
      <c r="D55" s="23"/>
      <c r="E55" s="16">
        <v>42734</v>
      </c>
      <c r="F55" s="17">
        <v>4278.66</v>
      </c>
      <c r="G55" s="28">
        <v>3.824258807200076E-2</v>
      </c>
      <c r="H55" s="105">
        <v>0</v>
      </c>
      <c r="I55" s="28"/>
      <c r="J55" t="s">
        <v>176</v>
      </c>
      <c r="K55" s="26">
        <v>0.14097936507936512</v>
      </c>
      <c r="L55" s="105">
        <v>0</v>
      </c>
      <c r="N55" s="4">
        <v>42735</v>
      </c>
      <c r="O55" s="23">
        <v>5.5000000000000005E-3</v>
      </c>
      <c r="P55" s="105">
        <v>0</v>
      </c>
      <c r="R55" s="4">
        <v>42734</v>
      </c>
      <c r="S55" s="23">
        <v>2.4500000000000001E-2</v>
      </c>
      <c r="T55" s="105">
        <v>0</v>
      </c>
      <c r="V55" t="s">
        <v>176</v>
      </c>
      <c r="W55" s="26">
        <v>1.8000000000000002E-2</v>
      </c>
      <c r="X55" s="105">
        <v>0</v>
      </c>
      <c r="Z55" t="s">
        <v>176</v>
      </c>
      <c r="AA55" s="98">
        <v>4.533333333333333E-2</v>
      </c>
      <c r="AB55" s="105">
        <v>0</v>
      </c>
    </row>
    <row r="56" spans="1:28" ht="18.600000000000001" customHeight="1">
      <c r="A56" t="s">
        <v>175</v>
      </c>
      <c r="B56" s="23">
        <v>1.8000000000000002E-2</v>
      </c>
      <c r="C56" s="105">
        <v>0</v>
      </c>
      <c r="D56" s="23"/>
      <c r="E56" s="19">
        <v>42825</v>
      </c>
      <c r="F56" s="18">
        <v>4538.21</v>
      </c>
      <c r="G56" s="28">
        <v>6.0661515521214682E-2</v>
      </c>
      <c r="H56" s="105">
        <v>0</v>
      </c>
      <c r="I56" s="28"/>
      <c r="J56" t="s">
        <v>175</v>
      </c>
      <c r="K56" s="26">
        <v>0.11691935483870967</v>
      </c>
      <c r="L56" s="105">
        <v>0</v>
      </c>
      <c r="N56" s="4">
        <v>42825</v>
      </c>
      <c r="O56" s="23">
        <v>8.199999999999999E-3</v>
      </c>
      <c r="P56" s="105">
        <v>0</v>
      </c>
      <c r="R56" s="4">
        <v>42825</v>
      </c>
      <c r="S56" s="23">
        <v>2.4E-2</v>
      </c>
      <c r="T56" s="105">
        <v>0</v>
      </c>
      <c r="V56" t="s">
        <v>175</v>
      </c>
      <c r="W56" s="26">
        <v>1.8000000000000002E-2</v>
      </c>
      <c r="X56" s="105">
        <v>0</v>
      </c>
      <c r="Z56" t="s">
        <v>175</v>
      </c>
      <c r="AA56" s="98">
        <v>4.8666666666666671E-2</v>
      </c>
      <c r="AB56" s="105">
        <v>0</v>
      </c>
    </row>
    <row r="57" spans="1:28" ht="18.600000000000001" customHeight="1">
      <c r="A57" t="s">
        <v>174</v>
      </c>
      <c r="B57" s="23">
        <v>0.03</v>
      </c>
      <c r="C57" s="105">
        <v>0</v>
      </c>
      <c r="D57" s="23"/>
      <c r="E57" s="16">
        <v>42916</v>
      </c>
      <c r="F57" s="17">
        <v>4678.3599999999997</v>
      </c>
      <c r="G57" s="28">
        <v>3.0882220082367295E-2</v>
      </c>
      <c r="H57" s="105">
        <v>0</v>
      </c>
      <c r="I57" s="28"/>
      <c r="J57" t="s">
        <v>174</v>
      </c>
      <c r="K57" s="26">
        <v>0.11426349206349204</v>
      </c>
      <c r="L57" s="105">
        <v>0</v>
      </c>
      <c r="N57" s="4">
        <v>42916</v>
      </c>
      <c r="O57" s="23">
        <v>1.06E-2</v>
      </c>
      <c r="P57" s="105">
        <v>0</v>
      </c>
      <c r="R57" s="4">
        <v>42916</v>
      </c>
      <c r="S57" s="23">
        <v>2.3099999999999999E-2</v>
      </c>
      <c r="T57" s="105">
        <v>0</v>
      </c>
      <c r="V57" t="s">
        <v>174</v>
      </c>
      <c r="W57" s="26">
        <v>1.6E-2</v>
      </c>
      <c r="X57" s="105">
        <v>0</v>
      </c>
      <c r="Z57" t="s">
        <v>174</v>
      </c>
      <c r="AA57" s="98">
        <v>4.2333333333333334E-2</v>
      </c>
      <c r="AB57" s="105">
        <v>0</v>
      </c>
    </row>
    <row r="58" spans="1:28" ht="18.600000000000001" customHeight="1">
      <c r="A58" t="s">
        <v>173</v>
      </c>
      <c r="B58" s="23">
        <v>2.7999999999999997E-2</v>
      </c>
      <c r="C58" s="105">
        <v>0</v>
      </c>
      <c r="D58" s="23"/>
      <c r="E58" s="16">
        <v>43007</v>
      </c>
      <c r="F58" s="17">
        <v>4887.97</v>
      </c>
      <c r="G58" s="28">
        <v>4.4804162142289217E-2</v>
      </c>
      <c r="H58" s="105">
        <v>0</v>
      </c>
      <c r="I58" s="28"/>
      <c r="J58" t="s">
        <v>173</v>
      </c>
      <c r="K58" s="26">
        <v>0.10944285714285712</v>
      </c>
      <c r="L58" s="105">
        <v>0</v>
      </c>
      <c r="N58" s="4">
        <v>43008</v>
      </c>
      <c r="O58" s="23">
        <v>1.06E-2</v>
      </c>
      <c r="P58" s="105">
        <v>0</v>
      </c>
      <c r="R58" s="4">
        <v>43007</v>
      </c>
      <c r="S58" s="23">
        <v>2.3300000000000001E-2</v>
      </c>
      <c r="T58" s="105">
        <v>0</v>
      </c>
      <c r="V58" t="s">
        <v>173</v>
      </c>
      <c r="W58" s="26">
        <v>1.4999999999999999E-2</v>
      </c>
      <c r="X58" s="105">
        <v>0</v>
      </c>
      <c r="Z58" t="s">
        <v>173</v>
      </c>
      <c r="AA58" s="98">
        <v>4.4000000000000004E-2</v>
      </c>
      <c r="AB58" s="105">
        <v>0</v>
      </c>
    </row>
    <row r="59" spans="1:28" ht="18.600000000000001" customHeight="1">
      <c r="A59" t="s">
        <v>172</v>
      </c>
      <c r="B59" s="23">
        <v>2.3E-2</v>
      </c>
      <c r="C59" s="105">
        <v>0</v>
      </c>
      <c r="D59" s="23"/>
      <c r="E59" s="16">
        <v>43098</v>
      </c>
      <c r="F59" s="17">
        <v>5212.76</v>
      </c>
      <c r="G59" s="28">
        <v>6.6446807161255173E-2</v>
      </c>
      <c r="H59" s="105">
        <v>0</v>
      </c>
      <c r="I59" s="28"/>
      <c r="J59" t="s">
        <v>172</v>
      </c>
      <c r="K59" s="26">
        <v>0.10307936507936502</v>
      </c>
      <c r="L59" s="105">
        <v>0</v>
      </c>
      <c r="N59" s="4">
        <v>43100</v>
      </c>
      <c r="O59" s="23">
        <v>1.3300000000000001E-2</v>
      </c>
      <c r="P59" s="105">
        <v>0</v>
      </c>
      <c r="R59" s="4">
        <v>43098</v>
      </c>
      <c r="S59" s="23">
        <v>2.4E-2</v>
      </c>
      <c r="T59" s="105">
        <v>0</v>
      </c>
      <c r="V59" t="s">
        <v>172</v>
      </c>
      <c r="W59" s="26">
        <v>1.6E-2</v>
      </c>
      <c r="X59" s="105">
        <v>0</v>
      </c>
      <c r="Z59" t="s">
        <v>172</v>
      </c>
      <c r="AA59" s="98">
        <v>3.9E-2</v>
      </c>
      <c r="AB59" s="105">
        <v>0</v>
      </c>
    </row>
    <row r="60" spans="1:28" ht="18.600000000000001" customHeight="1">
      <c r="A60" t="s">
        <v>171</v>
      </c>
      <c r="B60" s="23">
        <v>2.2000000000000002E-2</v>
      </c>
      <c r="C60" s="105">
        <v>0</v>
      </c>
      <c r="D60" s="23"/>
      <c r="E60" s="16">
        <v>43188</v>
      </c>
      <c r="F60" s="17">
        <v>5173.1899999999996</v>
      </c>
      <c r="G60" s="28">
        <v>-7.590988267252019E-3</v>
      </c>
      <c r="H60" s="105">
        <v>0</v>
      </c>
      <c r="I60" s="28"/>
      <c r="J60" t="s">
        <v>171</v>
      </c>
      <c r="K60" s="26">
        <v>0.17354754098360659</v>
      </c>
      <c r="L60" s="105">
        <v>0</v>
      </c>
      <c r="N60" s="4">
        <v>43190</v>
      </c>
      <c r="O60" s="23">
        <v>1.67E-2</v>
      </c>
      <c r="P60" s="105">
        <v>0</v>
      </c>
      <c r="R60" s="4">
        <v>43188</v>
      </c>
      <c r="S60" s="23">
        <v>2.7400000000000001E-2</v>
      </c>
      <c r="T60" s="105">
        <v>0</v>
      </c>
      <c r="V60" t="s">
        <v>171</v>
      </c>
      <c r="W60" s="26">
        <v>1.7000000000000001E-2</v>
      </c>
      <c r="X60" s="105">
        <v>0</v>
      </c>
      <c r="Z60" t="s">
        <v>171</v>
      </c>
      <c r="AA60" s="98">
        <v>4.3333333333333328E-2</v>
      </c>
      <c r="AB60" s="105">
        <v>0</v>
      </c>
    </row>
    <row r="61" spans="1:28" ht="18.600000000000001" customHeight="1">
      <c r="A61" t="s">
        <v>170</v>
      </c>
      <c r="B61" s="23">
        <v>4.2000000000000003E-2</v>
      </c>
      <c r="C61" s="105">
        <v>0</v>
      </c>
      <c r="D61" s="23"/>
      <c r="E61" s="16">
        <v>43280</v>
      </c>
      <c r="F61" s="17">
        <v>5350.83</v>
      </c>
      <c r="G61" s="28">
        <v>3.4338580257056162E-2</v>
      </c>
      <c r="H61" s="105">
        <v>0</v>
      </c>
      <c r="I61" s="28"/>
      <c r="J61" t="s">
        <v>170</v>
      </c>
      <c r="K61" s="26">
        <v>0.15337499999999998</v>
      </c>
      <c r="L61" s="105">
        <v>0</v>
      </c>
      <c r="N61" s="4">
        <v>43281</v>
      </c>
      <c r="O61" s="23">
        <v>1.9099999999999999E-2</v>
      </c>
      <c r="P61" s="105">
        <v>0</v>
      </c>
      <c r="R61" s="4">
        <v>43280</v>
      </c>
      <c r="S61" s="23">
        <v>2.8500000000000001E-2</v>
      </c>
      <c r="T61" s="105">
        <v>0</v>
      </c>
      <c r="V61" t="s">
        <v>170</v>
      </c>
      <c r="W61" s="26">
        <v>1.9E-2</v>
      </c>
      <c r="X61" s="105">
        <v>0</v>
      </c>
      <c r="Z61" t="s">
        <v>170</v>
      </c>
      <c r="AA61" s="98">
        <v>3.8333333333333337E-2</v>
      </c>
      <c r="AB61" s="105">
        <v>0</v>
      </c>
    </row>
    <row r="62" spans="1:28">
      <c r="A62" t="s">
        <v>169</v>
      </c>
      <c r="B62" s="23">
        <v>3.5000000000000003E-2</v>
      </c>
      <c r="C62" s="105">
        <v>0</v>
      </c>
      <c r="D62" s="23"/>
      <c r="E62" s="16">
        <v>43371</v>
      </c>
      <c r="F62" s="17">
        <v>5763.42</v>
      </c>
      <c r="G62" s="28">
        <v>7.7107663670869853E-2</v>
      </c>
      <c r="H62" s="105">
        <v>0</v>
      </c>
      <c r="I62" s="28"/>
      <c r="J62" t="s">
        <v>169</v>
      </c>
      <c r="K62" s="26">
        <v>0.12856825396825391</v>
      </c>
      <c r="L62" s="105">
        <v>0</v>
      </c>
      <c r="N62" s="4">
        <v>43373</v>
      </c>
      <c r="O62" s="23">
        <v>2.18E-2</v>
      </c>
      <c r="P62" s="105">
        <v>0</v>
      </c>
      <c r="R62" s="4">
        <v>43371</v>
      </c>
      <c r="S62" s="23">
        <v>3.0499999999999999E-2</v>
      </c>
      <c r="T62" s="105">
        <v>0</v>
      </c>
      <c r="V62" t="s">
        <v>169</v>
      </c>
      <c r="W62" s="26">
        <v>0.02</v>
      </c>
      <c r="X62" s="105">
        <v>0</v>
      </c>
      <c r="Z62" t="s">
        <v>169</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FOMC</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2021-10-10T12:01:59Z</dcterms:modified>
</cp:coreProperties>
</file>