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dmin\Documents\Articles (2-15-2016)\IRBT (iRobot)\Contributor Model\"/>
    </mc:Choice>
  </mc:AlternateContent>
  <bookViews>
    <workbookView xWindow="0" yWindow="0" windowWidth="23040" windowHeight="9672" firstSheet="1" activeTab="1"/>
  </bookViews>
  <sheets>
    <sheet name="__FDSCACHE__" sheetId="5" state="veryHidden" r:id="rId1"/>
    <sheet name="Earnings Model" sheetId="3" r:id="rId2"/>
    <sheet name="Sheet1" sheetId="6" state="hidden" r:id="rId3"/>
    <sheet name="Sheet4" sheetId="9" state="hidden" r:id="rId4"/>
    <sheet name="Sheet5" sheetId="10" state="hidden" r:id="rId5"/>
    <sheet name="Sheet6" sheetId="11" state="hidden" r:id="rId6"/>
    <sheet name="Sheet2" sheetId="12" state="hidden" r:id="rId7"/>
    <sheet name="Sheet7" sheetId="14" state="hidden" r:id="rId8"/>
    <sheet name="XLinkMeta" sheetId="7" state="veryHidden" r:id="rId9"/>
    <sheet name="Sheet3" sheetId="13" state="veryHidden" r:id="rId10"/>
  </sheets>
  <externalReferences>
    <externalReference r:id="rId11"/>
  </externalReferences>
  <definedNames>
    <definedName name="_bdm.000a3a2f401544a381b4e6c15349213a.edm" localSheetId="5" hidden="1">Sheet6!$E$4</definedName>
    <definedName name="_bdm.00744a6976b14fb4882c16d4b585b102.edm" localSheetId="5" hidden="1">Sheet6!$E$16</definedName>
    <definedName name="_bdm.034b0b901ec142ee8b703a3f1e070fdc.edm" localSheetId="5" hidden="1">Sheet6!$C$46</definedName>
    <definedName name="_bdm.0484a7982f6e438aa2407a703ae11648.edm" localSheetId="5" hidden="1">Sheet6!$C$7</definedName>
    <definedName name="_bdm.04f64af39a61457895c99e8a4019be9f.edm" localSheetId="5" hidden="1">Sheet6!$E$21</definedName>
    <definedName name="_bdm.06d398b256b04d2eab866280cd0d51a4.edm" hidden="1">#REF!</definedName>
    <definedName name="_bdm.06da8a101e0d43209928731a06a4deac.edm" localSheetId="2" hidden="1">Sheet1!$A$2</definedName>
    <definedName name="_bdm.0700a7f7ad4244fc8ae596f560cf7f28.edm" localSheetId="2" hidden="1">Sheet1!$C$12</definedName>
    <definedName name="_bdm.0d90d52a550c4552b27afbf401179e27.edm" localSheetId="2" hidden="1">Sheet1!$B$13</definedName>
    <definedName name="_bdm.0e0e24f1f9434a6f9c35dc571fe2868c.edm" hidden="1">Sheet6!$1:$1048576</definedName>
    <definedName name="_bdm.10817ae571b24c36aa908b5df75463bb.edm" localSheetId="3" hidden="1">Sheet4!$D$6</definedName>
    <definedName name="_bdm.12d5038101fc47b6936619dced0e6d2c.edm" localSheetId="4" hidden="1">Sheet5!$E$6</definedName>
    <definedName name="_bdm.136494fd1cc446709e719ded47cc78f4.edm" localSheetId="5" hidden="1">Sheet6!$C$34</definedName>
    <definedName name="_bdm.1792b30e80f0418a8a2d0c64b185373d.edm" localSheetId="5" hidden="1">Sheet6!$E$29</definedName>
    <definedName name="_bdm.17a47ca8b84543e48a8c497ad19f7683.edm" localSheetId="5" hidden="1">Sheet6!$C$23</definedName>
    <definedName name="_bdm.17bac75a9e314bef838a282950c31546.edm" localSheetId="5" hidden="1">Sheet6!$C$30</definedName>
    <definedName name="_bdm.17fc657e5caa47a2900daf898da3f45a.edm" localSheetId="2" hidden="1">Sheet1!$C$24</definedName>
    <definedName name="_bdm.1828eb16e4bc43409fe2364b7151b3e2.edm" localSheetId="5" hidden="1">Sheet6!$E$41</definedName>
    <definedName name="_bdm.18bd15a0fe3d4fa2985f4ca076b91c08.edm" localSheetId="5" hidden="1">Sheet6!$C$24</definedName>
    <definedName name="_bdm.18e3b7829da8474ea06428f16bb56fa3.edm" localSheetId="2" hidden="1">Sheet1!$B$15</definedName>
    <definedName name="_bdm.1c49b58e60514221b434b46a305ca2af.edm" localSheetId="5" hidden="1">Sheet6!$E$24</definedName>
    <definedName name="_bdm.1d26dd376ef24720b03946cc741ad1f2.edm" hidden="1">Sheet1!$1:$1048576</definedName>
    <definedName name="_bdm.1e284d11835d4e1b9443f9eb6853d996.edm" localSheetId="6" hidden="1">Sheet2!$E$7</definedName>
    <definedName name="_bdm.1ef58fa922f643d9a6ad7becd64ecc88.edm" localSheetId="2" hidden="1">Sheet1!$C$21</definedName>
    <definedName name="_bdm.1f491c953da240f38e00e7329d367b1c.edm" localSheetId="2" hidden="1">Sheet1!$B$9</definedName>
    <definedName name="_bdm.26a7a9e6969e4a8891d732aa923f08e7.edm" localSheetId="3" hidden="1">Sheet4!$D$4</definedName>
    <definedName name="_bdm.271efa77a3b24bd3878df79a7960c1af.edm" localSheetId="2" hidden="1">Sheet1!$C$6</definedName>
    <definedName name="_bdm.27e1518da6cb4b9798103c53645d8991.edm" localSheetId="2" hidden="1">Sheet1!$C$31</definedName>
    <definedName name="_bdm.29b3c891d869496fac80c367a17a54b1.edm" localSheetId="3" hidden="1">Sheet4!$B$3</definedName>
    <definedName name="_bdm.29eba3d317aa4d8e8cf5e87024157428.edm" localSheetId="2" hidden="1">Sheet1!$B$25</definedName>
    <definedName name="_bdm.2a85fac5bb8241789cec85b911fb6c24.edm" localSheetId="5" hidden="1">Sheet6!$E$37</definedName>
    <definedName name="_bdm.2d2ee06c0cab45d5953b8a6db0ad6d1e.edm" localSheetId="6" hidden="1">Sheet2!$C$8</definedName>
    <definedName name="_bdm.323803f65cdc427fa3ccbf9e081c907f.edm" localSheetId="2" hidden="1">Sheet1!$B$16</definedName>
    <definedName name="_bdm.339d3e805ce74fc0b916916a053444ea.edm" localSheetId="3" hidden="1">Sheet4!$C$3</definedName>
    <definedName name="_bdm.34c4157f73824c7cb3dd31815880b267.edm" localSheetId="5" hidden="1">Sheet6!$C$16</definedName>
    <definedName name="_bdm.361ad66a95564a93bcf08d5dbd117517.edm" localSheetId="2" hidden="1">Sheet1!$C$13</definedName>
    <definedName name="_bdm.361bb1edfe32458faf1b37aa6e91d633.edm" localSheetId="2" hidden="1">Sheet1!$B$22</definedName>
    <definedName name="_bdm.36cecf2a3f79440d85d2b1e15104b76b.edm" hidden="1">Sheet4!$1:$1048576</definedName>
    <definedName name="_bdm.3a596b87b2e8421098ae9e16c2e4206b.edm" localSheetId="2" hidden="1">Sheet1!$C$29</definedName>
    <definedName name="_bdm.3adc933e26af421c88eb870dd5cd68c4.edm" localSheetId="6" hidden="1">Sheet2!$E$8</definedName>
    <definedName name="_bdm.3bbf469c934543d89bb043d10fd2a4c7.edm" localSheetId="5" hidden="1">Sheet6!$C$48</definedName>
    <definedName name="_bdm.3cb4f78a6e834e9a946c08250505aa1c.edm" localSheetId="5" hidden="1">Sheet6!$C$18</definedName>
    <definedName name="_bdm.3d75c08834294f7787dc8a4a31bd4185.edm" localSheetId="2" hidden="1">Sheet1!$B$11</definedName>
    <definedName name="_bdm.3e522a95f983407ca17d6a0e6689b5b8.edm" localSheetId="5" hidden="1">Sheet6!$C$6</definedName>
    <definedName name="_bdm.3e5683d2f0344dcba0c8005f01c0cd3f.edm" localSheetId="5" hidden="1">Sheet6!$C$8</definedName>
    <definedName name="_bdm.4008992702494d24841a180c78383567.edm" localSheetId="4" hidden="1">Sheet5!$E$5</definedName>
    <definedName name="_bdm.404a342c219141b99b0dcf864b34b850.edm" localSheetId="5" hidden="1">Sheet6!$C$9</definedName>
    <definedName name="_bdm.40a2c7de4b6749dfb786133d28541dd0.edm" localSheetId="5" hidden="1">Sheet6!$E$47</definedName>
    <definedName name="_bdm.4148e56790e24e5c8b91a7b0cfee5e93.edm" localSheetId="4" hidden="1">Sheet5!$D$5</definedName>
    <definedName name="_bdm.41f3e2281db64b9da074b2f055dbbf6c.edm" localSheetId="5" hidden="1">Sheet6!$E$27</definedName>
    <definedName name="_bdm.43903b36193941c2a82627ca851abba8.edm" localSheetId="5" hidden="1">Sheet6!$E$45</definedName>
    <definedName name="_bdm.483961632039426eb6b6358133797fa2.edm" localSheetId="2" hidden="1">Sheet1!$B$31</definedName>
    <definedName name="_bdm.48e3d69fd1f84b4b82e1943eb222699e.edm" localSheetId="2" hidden="1">Sheet1!$C$34</definedName>
    <definedName name="_bdm.4a23dfe6219140eab2ea203fdd6dc7b8.edm" localSheetId="5" hidden="1">Sheet6!$E$32</definedName>
    <definedName name="_bdm.4abe4f4ff64a439baff1dfdaaf22e6ec.edm" localSheetId="5" hidden="1">Sheet6!$E$15</definedName>
    <definedName name="_bdm.4b7f5db264db4334a22fc3af7eaab771.edm" localSheetId="5" hidden="1">Sheet6!$C$15</definedName>
    <definedName name="_bdm.4ede56c96b7b4f80981dc71a5cd494f7.edm" localSheetId="6" hidden="1">Sheet2!$D$4</definedName>
    <definedName name="_bdm.4f4f8f358cb2464ba7c9f5af6336256b.edm" localSheetId="5" hidden="1">Sheet6!$E$6</definedName>
    <definedName name="_bdm.4f9140401f784cf497ec8860a3f1dcf9.edm" localSheetId="5" hidden="1">Sheet6!$E$10</definedName>
    <definedName name="_bdm.54bdc4264d504580970c9a858cf12cfb.edm" localSheetId="2" hidden="1">Sheet1!$C$32</definedName>
    <definedName name="_bdm.5502b3a395334c4cb661680edece1e2e.edm" localSheetId="2" hidden="1">Sheet1!$C$10</definedName>
    <definedName name="_bdm.55349350bf074599a0d21c6f0ef27a80.edm" localSheetId="2" hidden="1">Sheet1!$B$6</definedName>
    <definedName name="_bdm.5566fedcb3e3409cbc48498b5caafa14.edm" localSheetId="2" hidden="1">Sheet1!$B$26</definedName>
    <definedName name="_bdm.585bf5668fea456ca19db3ee8b383e8c.edm" localSheetId="5" hidden="1">Sheet6!$E$12</definedName>
    <definedName name="_bdm.59176c34c517473095ee2f72563fee5d.edm" localSheetId="2" hidden="1">Sheet1!$B$17</definedName>
    <definedName name="_bdm.592ea53801474c4d9960f25ab2d805c2.edm" localSheetId="2" hidden="1">Sheet1!$C$25</definedName>
    <definedName name="_bdm.5945834ae7fc45f7b62aac16e548df0e.edm" localSheetId="5" hidden="1">Sheet6!$C$22</definedName>
    <definedName name="_bdm.5b331991739a4e189a04d81c76ba7ea9.edm" localSheetId="6" hidden="1">Sheet2!$E$4</definedName>
    <definedName name="_bdm.5c9dffcf16ab4ea0839f1118b0ab9760.edm" localSheetId="5" hidden="1">Sheet6!$E$19</definedName>
    <definedName name="_bdm.5d0b73ee5eea4978855775e8a085a64a.edm" localSheetId="5" hidden="1">Sheet6!$C$19</definedName>
    <definedName name="_bdm.5dfd535dc2d8449a8d42c15da8dcaf58.edm" localSheetId="5" hidden="1">Sheet6!$C$41</definedName>
    <definedName name="_bdm.600db90595a14c16872edee6f7c8eaf1.edm" localSheetId="5" hidden="1">Sheet6!$C$4</definedName>
    <definedName name="_bdm.607cb7642d1d4f39bed15b10ddcbece7.edm" localSheetId="2" hidden="1">Sheet1!$B$10</definedName>
    <definedName name="_bdm.6250433ce1124875977d693fbe517281.edm" localSheetId="5" hidden="1">Sheet6!$C$39</definedName>
    <definedName name="_bdm.62610cef57fe4e788cf183e5032b2bc7.edm" localSheetId="5" hidden="1">Sheet6!$C$47</definedName>
    <definedName name="_bdm.63b4e24aa8f24b6ba1a0670441ccd8cd.edm" localSheetId="2" hidden="1">Sheet1!$B$34</definedName>
    <definedName name="_bdm.64326dd0960343b48d6a5dd5bbbcc4ef.edm" localSheetId="2" hidden="1">Sheet1!$B$32</definedName>
    <definedName name="_bdm.6731e2b325ac48e9912863c77cd8f95c.edm" localSheetId="5" hidden="1">Sheet6!$E$30</definedName>
    <definedName name="_bdm.6859cb4b48db42b6968814e3099bdc76.edm" localSheetId="4" hidden="1">Sheet5!$D$6</definedName>
    <definedName name="_bdm.6864a3b78b144d83b3f45da113c4e196.edm" localSheetId="5" hidden="1">Sheet6!$C$26</definedName>
    <definedName name="_bdm.6adcce0a6da3483b9d556303b971fa74.edm" localSheetId="5" hidden="1">Sheet6!$C$12</definedName>
    <definedName name="_bdm.6bdda2da83684247b92418160671b48a.edm" localSheetId="5" hidden="1">Sheet6!$C$13</definedName>
    <definedName name="_bdm.6ee4ad0f004e487b8f27a9c8c2a763af.edm" localSheetId="6" hidden="1">Sheet2!$B$9</definedName>
    <definedName name="_bdm.7034496b747c433ea6b1d20910770894.edm" localSheetId="2" hidden="1">Sheet1!$C$7</definedName>
    <definedName name="_bdm.70e514b8550b4c55a3000193bbd95564.edm" localSheetId="5" hidden="1">Sheet6!$C$40</definedName>
    <definedName name="_bdm.745dae765c8c494f93d2f378eee3c6dc.edm" localSheetId="3" hidden="1">Sheet4!$C$6</definedName>
    <definedName name="_bdm.7721c20b41e04012ac9d3524a7516832.edm" localSheetId="6" hidden="1">Sheet2!$C$9</definedName>
    <definedName name="_bdm.787079dd0c16446083155294f82625b4.edm" localSheetId="2" hidden="1">Sheet1!$B$21</definedName>
    <definedName name="_bdm.7e356d223f424bcdaab71de866bf9955.edm" localSheetId="2" hidden="1">Sheet1!$C$16</definedName>
    <definedName name="_bdm.7e7dea122d4a407a967bafa18252cc08.edm" localSheetId="2" hidden="1">Sheet1!$C$9</definedName>
    <definedName name="_bdm.7f23f27d55c242c0a8e677d5b64a94bb.edm" localSheetId="5" hidden="1">Sheet6!$E$40</definedName>
    <definedName name="_bdm.808e0dfec54a4c8fab60b226593b3268.edm" localSheetId="5" hidden="1">Sheet6!$E$38</definedName>
    <definedName name="_bdm.8105f6f6b62146eda4060530b5d70572.edm" localSheetId="4" hidden="1">Sheet5!$C$5</definedName>
    <definedName name="_bdm.827b38ede02c4bc088da493b12dafae6.edm" localSheetId="2" hidden="1">Sheet1!$B$30</definedName>
    <definedName name="_bdm.84dfd1a1513a4979ad73e89ba897895e.edm" localSheetId="4" hidden="1">Sheet5!$B$6</definedName>
    <definedName name="_bdm.871baa698738480da4ee70169e2e7d15.edm" localSheetId="5" hidden="1">Sheet6!$E$18</definedName>
    <definedName name="_bdm.88076edea6344e6b818ce23105d33cd3.edm" localSheetId="2" hidden="1">Sheet1!$C$23</definedName>
    <definedName name="_bdm.89ddccd6866f45a18ff61828eb577214.edm" localSheetId="3" hidden="1">Sheet4!$E$3</definedName>
    <definedName name="_bdm.8aca0af3cbe2417a908f88e9e2b84642.edm" localSheetId="3" hidden="1">Sheet4!$B$4</definedName>
    <definedName name="_bdm.8bf2697dea0b49d19921c1c978aefe6b.edm" localSheetId="3" hidden="1">Sheet4!$E$5</definedName>
    <definedName name="_bdm.8c071d41a9e64f548a87f382e09682ed.edm" localSheetId="6" hidden="1">Sheet2!$D$9</definedName>
    <definedName name="_bdm.8e4ddf4de8bf4b76af1bd9c907655cae.edm" hidden="1">Sheet2!$1:$1048576</definedName>
    <definedName name="_bdm.909b8f3536e4492ab9429514cd02d300.edm" localSheetId="6" hidden="1">Sheet2!$C$6</definedName>
    <definedName name="_bdm.915ee8fe78974004b634493a19095b94.edm" localSheetId="2" hidden="1">Sheet1!$C$11</definedName>
    <definedName name="_bdm.9287ab192cb64d55a493f36ac97bc2d3.edm" localSheetId="2" hidden="1">Sheet1!$B$33</definedName>
    <definedName name="_bdm.9467abadd0bb428081db07092a91a744.edm" localSheetId="5" hidden="1">Sheet6!$E$17</definedName>
    <definedName name="_bdm.96cafca00db24376b0d94b37fd76e3db.edm" localSheetId="4" hidden="1">Sheet5!$D$3</definedName>
    <definedName name="_bdm.985b65c14f5d4de89bf4a0379ea2d6e6.edm" localSheetId="6" hidden="1">Sheet2!$E$6</definedName>
    <definedName name="_bdm.99430ed3d9d44d6bb813698393f0dd9c.edm" localSheetId="2" hidden="1">Sheet1!$C$15</definedName>
    <definedName name="_bdm.99eb2bdc25c24601927aa6e069738822.edm" localSheetId="5" hidden="1">Sheet6!$E$23</definedName>
    <definedName name="_bdm.9ab0984d024a4c239c01f4ffeb017d8f.edm" localSheetId="5" hidden="1">Sheet6!$C$37</definedName>
    <definedName name="_bdm.9c8c66aebf03405e9d0cab828bf7047f.edm" localSheetId="5" hidden="1">Sheet6!$C$21</definedName>
    <definedName name="_bdm.9cd97f143f8f47f0ba1b57f68ea4e08f.edm" localSheetId="3" hidden="1">Sheet4!$D$3</definedName>
    <definedName name="_bdm.9e1a46ff684846dda61ba4e0d95bf78b.edm" localSheetId="6" hidden="1">Sheet2!$D$8</definedName>
    <definedName name="_bdm.9e9914f3b71b4c5da6a3a4419cb31f2c.edm" localSheetId="5" hidden="1">Sheet6!$E$11</definedName>
    <definedName name="_bdm.9ee74e8e52b34435be14c42d4df20583.edm" localSheetId="6" hidden="1">Sheet2!$D$5</definedName>
    <definedName name="_bdm.9f3c0f6d92ca4c6e9e36d21444833398.edm" localSheetId="5" hidden="1">Sheet6!$E$43</definedName>
    <definedName name="_bdm.a21e00dae7f84e50861c9cf691430d07.edm" localSheetId="6" hidden="1">Sheet2!$E$9</definedName>
    <definedName name="_bdm.a3259c4a59f242649c585056bf4e3bfc.edm" localSheetId="2" hidden="1">Sheet1!$C$26</definedName>
    <definedName name="_bdm.a41e7876318a426db6b4098e2daa966e.edm" localSheetId="2" hidden="1">Sheet1!$B$7</definedName>
    <definedName name="_bdm.a4a1059015864f9dbdbff9024e56560b.edm" localSheetId="4" hidden="1">Sheet5!$C$6</definedName>
    <definedName name="_bdm.a6103ccd6d3b42649bd115cd510ed3ad.edm" localSheetId="3" hidden="1">Sheet4!$C$4</definedName>
    <definedName name="_bdm.a6b00a52d4b64b2aa0ecfdf300609b42.edm" localSheetId="6" hidden="1">Sheet2!$C$7</definedName>
    <definedName name="_bdm.a70007bd2b15494a8c5b5fdae196c02a.edm" localSheetId="6" hidden="1">Sheet2!$B$8</definedName>
    <definedName name="_bdm.a82086c75dc74ae6b7b4f1848dd12d7a.edm" localSheetId="2" hidden="1">Sheet1!$C$14</definedName>
    <definedName name="_bdm.a9306e3aa02c4a8e8b0582881a253030.edm" localSheetId="6" hidden="1">Sheet2!$B$7</definedName>
    <definedName name="_bdm.ae36d3ce34bb487f8c1441b8f84da01d.edm" localSheetId="6" hidden="1">Sheet2!$E$5</definedName>
    <definedName name="_bdm.ae5bcc0a53a246208220eb99b505fafd.edm" localSheetId="5" hidden="1">Sheet6!$C$36</definedName>
    <definedName name="_bdm.aeb4ebac6c6047ef89a44dd80a62150c.edm" localSheetId="5" hidden="1">Sheet6!$C$35</definedName>
    <definedName name="_bdm.af3e0b8dc9c1420ab3b6a956f7f55de9.edm" localSheetId="2" hidden="1">Sheet1!$C$17</definedName>
    <definedName name="_bdm.b17ca50132fa4ccf9b4b45ca14f18e77.edm" localSheetId="2" hidden="1">Sheet1!$C$18</definedName>
    <definedName name="_bdm.b20e9ab7221c4d6b9e0e24ec0886830b.edm" localSheetId="6" hidden="1">Sheet2!$B$5</definedName>
    <definedName name="_bdm.b2ed9a78c5ef43758e026fa053dc3939.edm" localSheetId="5" hidden="1">Sheet6!$E$20</definedName>
    <definedName name="_bdm.b36d67ab33964040846d353620fadd4e.edm" localSheetId="5" hidden="1">Sheet6!$C$38</definedName>
    <definedName name="_bdm.b45ccb4103b84878a21094015f80663e.edm" localSheetId="2" hidden="1">Sheet1!$B$18</definedName>
    <definedName name="_bdm.b61ea447205a4fb59c5150c85aed4472.edm" localSheetId="5" hidden="1">Sheet6!$C$32</definedName>
    <definedName name="_bdm.b695b64c1f494d06bb69d0ef66d62c16.edm" localSheetId="5" hidden="1">Sheet6!$E$34</definedName>
    <definedName name="_bdm.b85c4be4e8ca43d28aab37873f24d419.edm" localSheetId="2" hidden="1">Sheet1!$B$8</definedName>
    <definedName name="_bdm.b944afbbbc774c76bee019cbe7af205b.edm" localSheetId="3" hidden="1">Sheet4!$B$6</definedName>
    <definedName name="_bdm.baa98bf357eb4f3a8cf61c1b310843b9.edm" localSheetId="5" hidden="1">Sheet6!$E$35</definedName>
    <definedName name="_bdm.baf53de638ba4392b541760bf318f66e.edm" localSheetId="5" hidden="1">Sheet6!$C$10</definedName>
    <definedName name="_bdm.bd5e91eb26aa4109afc6913387ece8b7.edm" localSheetId="3" hidden="1">Sheet4!$B$5</definedName>
    <definedName name="_bdm.c0406201106c4ba0a34a2abc52485339.edm" localSheetId="6" hidden="1">Sheet2!$C$4</definedName>
    <definedName name="_bdm.c0f8a8a009dd468696f0a1e053ce9f61.edm" localSheetId="2" hidden="1">Sheet1!$B$24</definedName>
    <definedName name="_bdm.c29727bba8204ba49e5056677268aeb5.edm" hidden="1">Sheet5!$1:$1048576</definedName>
    <definedName name="_bdm.c3bcc3bb9a2e446f8045bf4171bf7e99.edm" localSheetId="2" hidden="1">Sheet1!$C$30</definedName>
    <definedName name="_bdm.c62bc63934934c7aa305a350c8dea443.edm" localSheetId="5" hidden="1">Sheet6!$E$46</definedName>
    <definedName name="_bdm.c9025e43cd1b4cd6b2c2ad5f43e1ddb2.edm" localSheetId="5" hidden="1">Sheet6!$C$20</definedName>
    <definedName name="_bdm.cbabe3e4c3e64d74906008ac2fc08e6e.edm" localSheetId="3" hidden="1">Sheet4!$E$4</definedName>
    <definedName name="_bdm.cf509f4f18404c0d8bff2a9d1291d5a6.edm" localSheetId="6" hidden="1">Sheet2!$D$7</definedName>
    <definedName name="_bdm.cf7d3cdad0ec44739894a6db543962f6.edm" localSheetId="5" hidden="1">Sheet6!$E$13</definedName>
    <definedName name="_bdm.d0c671bfe6184579bea19266a200c115.edm" localSheetId="5" hidden="1">Sheet6!$E$39</definedName>
    <definedName name="_bdm.d0fee0b7ff6c4989bdc8de55af0ab6c0.edm" localSheetId="2" hidden="1">Sheet1!$A$1</definedName>
    <definedName name="_bdm.d13d8171bfdf4990b03093eea8f07edf.edm" localSheetId="2" hidden="1">Sheet1!$C$22</definedName>
    <definedName name="_bdm.d2808828b3204ee3bf6f374fb4b27777.edm" localSheetId="5" hidden="1">Sheet6!$C$11</definedName>
    <definedName name="_bdm.d2f7f1eb7b234304b3c843f8f571dfa6.edm" localSheetId="5" hidden="1">Sheet6!$E$7</definedName>
    <definedName name="_bdm.d3314f3bb40d4421a86e4d896543baf1.edm" localSheetId="5" hidden="1">Sheet6!$C$27</definedName>
    <definedName name="_bdm.d4933e4923494d40ade5057385510cec.edm" localSheetId="2" hidden="1">Sheet1!$B$29</definedName>
    <definedName name="_bdm.d5a9762ee0854024b0d1bf704801d5dd.edm" localSheetId="3" hidden="1">Sheet4!$E$6</definedName>
    <definedName name="_bdm.d61d4a8b333b4a1a970075a2bac5bb3e.edm" localSheetId="4" hidden="1">Sheet5!$E$3</definedName>
    <definedName name="_bdm.d84908741f5243ed88e8dadb08dc4537.edm" localSheetId="2" hidden="1">Sheet1!$C$8</definedName>
    <definedName name="_bdm.df05e7fd230840539fdde07a8c49909f.edm" localSheetId="2" hidden="1">Sheet1!$B$14</definedName>
    <definedName name="_bdm.e2afa88cf93f46c096b98aa9df9bc135.edm" localSheetId="6" hidden="1">Sheet2!$D$6</definedName>
    <definedName name="_bdm.e88b391d16d1428bbe1a25ccbaa20196.edm" localSheetId="6" hidden="1">Sheet2!$C$5</definedName>
    <definedName name="_bdm.eb013bb668ff43969539c1a03a6905c7.edm" localSheetId="4" hidden="1">Sheet5!$C$3</definedName>
    <definedName name="_bdm.eb3e1c747dbb4e56934e9d2b7987a252.edm" localSheetId="6" hidden="1">Sheet2!$B$4</definedName>
    <definedName name="_bdm.ebd4c821bada4d598cbd039b22e0dfdf.edm" localSheetId="5" hidden="1">Sheet6!$C$17</definedName>
    <definedName name="_bdm.ec21e324072d4c6399522249e22957fe.edm" localSheetId="3" hidden="1">Sheet4!$D$5</definedName>
    <definedName name="_bdm.eddacdc9e4d24f6c8e091a60c28eca9f.edm" localSheetId="5" hidden="1">Sheet6!$E$26</definedName>
    <definedName name="_bdm.ee7f52a119d043c897aa0782701f78d1.edm" localSheetId="5" hidden="1">Sheet6!$E$22</definedName>
    <definedName name="_bdm.f171993ed2804449b96818242a3a68c3.edm" localSheetId="5" hidden="1">Sheet6!$C$43</definedName>
    <definedName name="_bdm.f39ce441c8564369912b043b536d3784.edm" localSheetId="2" hidden="1">Sheet1!$C$33</definedName>
    <definedName name="_bdm.f3ac07e356fd43b4b093ebcbffea3c2e.edm" localSheetId="6" hidden="1">Sheet2!$B$6</definedName>
    <definedName name="_bdm.f49fbcdd350d4951a94854839b34c898.edm" localSheetId="4" hidden="1">Sheet5!$B$5</definedName>
    <definedName name="_bdm.f50cb0fcf25b464299d872957e4dc4be.edm" localSheetId="2" hidden="1">Sheet1!$B$23</definedName>
    <definedName name="_bdm.f6011f094d5644b6ba0775b4097b8073.edm" localSheetId="5" hidden="1">Sheet6!$C$29</definedName>
    <definedName name="_bdm.f753e641b5864fa69762454205a2fcc9.edm" localSheetId="5" hidden="1">Sheet6!$C$31</definedName>
    <definedName name="_bdm.f75b1855846e41119eeecd54a21d5a6c.edm" localSheetId="5" hidden="1">Sheet6!$E$36</definedName>
    <definedName name="_bdm.f9348d6b5e484ac8ae96af9e5c7e90e8.edm" localSheetId="4" hidden="1">Sheet5!$B$3</definedName>
    <definedName name="_bdm.fc4466f64a844c509417c4f68918268e.edm" localSheetId="2" hidden="1">Sheet1!$B$12</definedName>
    <definedName name="_bdm.fc63e8b3d0934dbdbfe05bc335e2b535.edm" localSheetId="3" hidden="1">Sheet4!$C$5</definedName>
    <definedName name="_bdm.fd99c06b5d694cf8bb8c453689253859.edm" localSheetId="5" hidden="1">Sheet6!$C$28</definedName>
    <definedName name="_bdm.ff86aea1f2034cd3ab1db1fe52bfc78d.edm" localSheetId="4" hidden="1">Sheet5!$A$8</definedName>
    <definedName name="DATA">'[1]Estimates by Analyst'!$B$6:$M$50</definedName>
    <definedName name="_xlnm.Print_Area" localSheetId="1">'Earnings Model'!$A$1:$X$187</definedName>
  </definedNames>
  <calcPr calcId="162913"/>
</workbook>
</file>

<file path=xl/calcChain.xml><?xml version="1.0" encoding="utf-8"?>
<calcChain xmlns="http://schemas.openxmlformats.org/spreadsheetml/2006/main">
  <c r="F61" i="3" l="1"/>
  <c r="G61" i="3"/>
  <c r="H61" i="3"/>
  <c r="J61" i="3"/>
  <c r="K61" i="3"/>
  <c r="L61" i="3"/>
  <c r="M61" i="3"/>
  <c r="E61" i="3"/>
  <c r="X80" i="3" l="1"/>
  <c r="S79" i="3"/>
  <c r="U78" i="3"/>
  <c r="V78" i="3" s="1"/>
  <c r="W78" i="3" s="1"/>
  <c r="T78" i="3"/>
  <c r="Q62" i="3"/>
  <c r="M80" i="3"/>
  <c r="M78" i="3"/>
  <c r="E78" i="3"/>
  <c r="F78" i="3"/>
  <c r="G78" i="3"/>
  <c r="H78" i="3"/>
  <c r="J80" i="3"/>
  <c r="J78" i="3"/>
  <c r="O15" i="3"/>
  <c r="O61" i="3" s="1"/>
  <c r="O80" i="3"/>
  <c r="O78" i="3"/>
  <c r="L78" i="3"/>
  <c r="K78" i="3"/>
  <c r="P80" i="3"/>
  <c r="S80" i="3" s="1"/>
  <c r="Q80" i="3"/>
  <c r="Q78" i="3"/>
  <c r="Q81" i="3"/>
  <c r="O46" i="3"/>
  <c r="O44" i="3"/>
  <c r="N45" i="3"/>
  <c r="M44" i="3"/>
  <c r="K44" i="3"/>
  <c r="L44" i="3"/>
  <c r="J44" i="3"/>
  <c r="P78" i="3" l="1"/>
  <c r="Q145" i="3"/>
  <c r="Q148" i="3" s="1"/>
  <c r="Q142" i="3"/>
  <c r="Q110" i="3"/>
  <c r="Q111" i="3" s="1"/>
  <c r="Q113" i="3" s="1"/>
  <c r="Q104" i="3"/>
  <c r="Q99" i="3"/>
  <c r="Q100" i="3"/>
  <c r="Q105" i="3" s="1"/>
  <c r="Q117" i="3"/>
  <c r="Q118" i="3" l="1"/>
  <c r="Q119" i="3" s="1"/>
  <c r="Q73" i="3"/>
  <c r="Q74" i="3" s="1"/>
  <c r="Q59" i="3"/>
  <c r="Q63" i="3"/>
  <c r="H48" i="3"/>
  <c r="H46" i="3"/>
  <c r="G48" i="3"/>
  <c r="G46" i="3"/>
  <c r="F48" i="3"/>
  <c r="F46" i="3"/>
  <c r="E48" i="3"/>
  <c r="E46" i="3"/>
  <c r="K46" i="3"/>
  <c r="L46" i="3"/>
  <c r="M46" i="3"/>
  <c r="J46" i="3"/>
  <c r="Q45" i="3"/>
  <c r="P45" i="3"/>
  <c r="E39" i="3"/>
  <c r="F39" i="3"/>
  <c r="G39" i="3"/>
  <c r="H39" i="3"/>
  <c r="J39" i="3"/>
  <c r="K39" i="3"/>
  <c r="L39" i="3"/>
  <c r="M39" i="3"/>
  <c r="O39" i="3"/>
  <c r="P46" i="3" l="1"/>
  <c r="P44" i="3"/>
  <c r="Q46" i="3"/>
  <c r="Q44" i="3"/>
  <c r="Q15" i="3"/>
  <c r="Q60" i="3" l="1"/>
  <c r="Q61" i="3"/>
  <c r="R44" i="3"/>
  <c r="R45" i="3" s="1"/>
  <c r="R46" i="3" s="1"/>
  <c r="P99" i="3"/>
  <c r="P100" i="3" s="1"/>
  <c r="P105" i="3" s="1"/>
  <c r="P110" i="3"/>
  <c r="P111" i="3" s="1"/>
  <c r="P113" i="3" s="1"/>
  <c r="P104" i="3"/>
  <c r="P117" i="3"/>
  <c r="P142" i="3"/>
  <c r="P148" i="3"/>
  <c r="P153" i="3"/>
  <c r="P73" i="3"/>
  <c r="P63" i="3"/>
  <c r="P59" i="3"/>
  <c r="P15" i="3"/>
  <c r="P60" i="3" l="1"/>
  <c r="P61" i="3"/>
  <c r="T44" i="3"/>
  <c r="P118" i="3"/>
  <c r="P119" i="3" s="1"/>
  <c r="X49" i="3"/>
  <c r="S49" i="3"/>
  <c r="U44" i="3" l="1"/>
  <c r="T45" i="3"/>
  <c r="T46" i="3" s="1"/>
  <c r="P89" i="3"/>
  <c r="P85" i="3" s="1"/>
  <c r="Q89" i="3"/>
  <c r="V44" i="3" l="1"/>
  <c r="U45" i="3"/>
  <c r="U46" i="3" s="1"/>
  <c r="Q85" i="3"/>
  <c r="Q86" i="3"/>
  <c r="P86" i="3"/>
  <c r="O153" i="3"/>
  <c r="M153" i="3"/>
  <c r="L153" i="3"/>
  <c r="K153" i="3"/>
  <c r="J153" i="3"/>
  <c r="H153" i="3"/>
  <c r="G153" i="3"/>
  <c r="F153" i="3"/>
  <c r="E153" i="3"/>
  <c r="I20" i="3"/>
  <c r="N20" i="3"/>
  <c r="O18" i="3"/>
  <c r="L18" i="3"/>
  <c r="K18" i="3"/>
  <c r="J18" i="3"/>
  <c r="G18" i="3"/>
  <c r="F18" i="3"/>
  <c r="E18" i="3"/>
  <c r="O12" i="3"/>
  <c r="L12" i="3"/>
  <c r="K12" i="3"/>
  <c r="J12" i="3"/>
  <c r="G12" i="3"/>
  <c r="F12" i="3"/>
  <c r="E12" i="3"/>
  <c r="V45" i="3" l="1"/>
  <c r="V46" i="3" s="1"/>
  <c r="W44" i="3"/>
  <c r="W45" i="3" s="1"/>
  <c r="W46" i="3" s="1"/>
  <c r="M71" i="3"/>
  <c r="M70" i="3"/>
  <c r="M69" i="3"/>
  <c r="M12" i="3" s="1"/>
  <c r="N12" i="3" s="1"/>
  <c r="H70" i="3"/>
  <c r="H71" i="3"/>
  <c r="H69" i="3"/>
  <c r="H12" i="3" s="1"/>
  <c r="I12" i="3" s="1"/>
  <c r="M18" i="3" l="1"/>
  <c r="N18" i="3" s="1"/>
  <c r="H18" i="3"/>
  <c r="I18" i="3" s="1"/>
  <c r="O89" i="3"/>
  <c r="O86" i="3" s="1"/>
  <c r="O73" i="3"/>
  <c r="O85" i="3" l="1"/>
  <c r="O62" i="3"/>
  <c r="O63" i="3"/>
  <c r="O59" i="3"/>
  <c r="N54" i="3"/>
  <c r="N52" i="3"/>
  <c r="I54" i="3"/>
  <c r="I52" i="3"/>
  <c r="N49" i="3"/>
  <c r="I49" i="3"/>
  <c r="N47" i="3"/>
  <c r="I47" i="3"/>
  <c r="I45" i="3"/>
  <c r="F56" i="3"/>
  <c r="G56" i="3"/>
  <c r="H56" i="3"/>
  <c r="J56" i="3"/>
  <c r="K56" i="3"/>
  <c r="L56" i="3"/>
  <c r="M56" i="3"/>
  <c r="O56" i="3"/>
  <c r="E56" i="3"/>
  <c r="I53" i="3" l="1"/>
  <c r="I56" i="3"/>
  <c r="N56" i="3"/>
  <c r="N50" i="3"/>
  <c r="I50" i="3"/>
  <c r="P50" i="3"/>
  <c r="O50" i="3"/>
  <c r="O57" i="3" s="1"/>
  <c r="M50" i="3"/>
  <c r="M57" i="3" s="1"/>
  <c r="L50" i="3"/>
  <c r="L57" i="3" s="1"/>
  <c r="K50" i="3"/>
  <c r="K57" i="3" s="1"/>
  <c r="J50" i="3"/>
  <c r="J57" i="3" s="1"/>
  <c r="H50" i="3"/>
  <c r="H57" i="3" s="1"/>
  <c r="G50" i="3"/>
  <c r="G57" i="3" s="1"/>
  <c r="F50" i="3"/>
  <c r="F57" i="3" s="1"/>
  <c r="E50" i="3"/>
  <c r="E57" i="3" s="1"/>
  <c r="I57" i="3" l="1"/>
  <c r="N57" i="3"/>
  <c r="P36" i="3"/>
  <c r="W39" i="3"/>
  <c r="V39" i="3"/>
  <c r="U39" i="3"/>
  <c r="T39" i="3"/>
  <c r="Q39" i="3"/>
  <c r="Q38" i="3" s="1"/>
  <c r="R39" i="3"/>
  <c r="P39" i="3"/>
  <c r="P38" i="3" s="1"/>
  <c r="P40" i="3" l="1"/>
  <c r="S47" i="3"/>
  <c r="N48" i="3"/>
  <c r="N46" i="3"/>
  <c r="F55" i="3"/>
  <c r="G55" i="3"/>
  <c r="H55" i="3"/>
  <c r="I55" i="3"/>
  <c r="J55" i="3"/>
  <c r="K55" i="3"/>
  <c r="L55" i="3"/>
  <c r="M55" i="3"/>
  <c r="N55" i="3"/>
  <c r="O55" i="3"/>
  <c r="E55" i="3"/>
  <c r="F53" i="3"/>
  <c r="G53" i="3"/>
  <c r="H53" i="3"/>
  <c r="J53" i="3"/>
  <c r="K53" i="3"/>
  <c r="L53" i="3"/>
  <c r="M53" i="3"/>
  <c r="N53" i="3"/>
  <c r="O53" i="3"/>
  <c r="E53" i="3"/>
  <c r="O48" i="3"/>
  <c r="J48" i="3"/>
  <c r="M48" i="3"/>
  <c r="L48" i="3"/>
  <c r="K48" i="3"/>
  <c r="M36" i="3" l="1"/>
  <c r="H36" i="3"/>
  <c r="O38" i="3"/>
  <c r="L38" i="3"/>
  <c r="K38" i="3"/>
  <c r="J38" i="3"/>
  <c r="F38" i="3"/>
  <c r="G38" i="3"/>
  <c r="E38" i="3"/>
  <c r="O36" i="3"/>
  <c r="L36" i="3"/>
  <c r="K36" i="3"/>
  <c r="J36" i="3"/>
  <c r="F36" i="3"/>
  <c r="G36" i="3"/>
  <c r="E36" i="3"/>
  <c r="K40" i="3" l="1"/>
  <c r="J40" i="3"/>
  <c r="I36" i="3"/>
  <c r="I40" i="3" s="1"/>
  <c r="H38" i="3"/>
  <c r="H40" i="3" s="1"/>
  <c r="M38" i="3"/>
  <c r="M40" i="3" s="1"/>
  <c r="G40" i="3"/>
  <c r="L40" i="3"/>
  <c r="F40" i="3"/>
  <c r="O40" i="3"/>
  <c r="N36" i="3"/>
  <c r="N40" i="3" s="1"/>
  <c r="E40" i="3"/>
  <c r="I153" i="3"/>
  <c r="N153" i="3" l="1"/>
  <c r="E142" i="3"/>
  <c r="F142" i="3"/>
  <c r="G142" i="3"/>
  <c r="H142" i="3"/>
  <c r="X47" i="3" l="1"/>
  <c r="N103" i="3"/>
  <c r="I103" i="3"/>
  <c r="N98" i="3"/>
  <c r="I98" i="3"/>
  <c r="E100" i="3"/>
  <c r="E105" i="3" s="1"/>
  <c r="F100" i="3"/>
  <c r="F105" i="3" s="1"/>
  <c r="G100" i="3"/>
  <c r="G105" i="3" s="1"/>
  <c r="H100" i="3"/>
  <c r="H105" i="3" s="1"/>
  <c r="O148" i="3"/>
  <c r="O142" i="3"/>
  <c r="O117" i="3"/>
  <c r="O111" i="3"/>
  <c r="O113" i="3" s="1"/>
  <c r="O100" i="3"/>
  <c r="O105" i="3" s="1"/>
  <c r="O118" i="3" l="1"/>
  <c r="O119" i="3" s="1"/>
  <c r="O11" i="3"/>
  <c r="M11" i="3"/>
  <c r="L11" i="3"/>
  <c r="K11" i="3"/>
  <c r="J11" i="3"/>
  <c r="H11" i="3"/>
  <c r="G11" i="3"/>
  <c r="F11" i="3"/>
  <c r="E11" i="3"/>
  <c r="O16" i="3" l="1"/>
  <c r="O60" i="3"/>
  <c r="I127" i="3"/>
  <c r="I150" i="3"/>
  <c r="I146" i="3"/>
  <c r="N127" i="3"/>
  <c r="N129" i="3"/>
  <c r="N146" i="3"/>
  <c r="E117" i="3"/>
  <c r="E111" i="3"/>
  <c r="E113" i="3" s="1"/>
  <c r="O17" i="3" l="1"/>
  <c r="O66" i="3" s="1"/>
  <c r="O22" i="3"/>
  <c r="E118" i="3"/>
  <c r="O24" i="3" l="1"/>
  <c r="O64" i="3"/>
  <c r="O25" i="3" l="1"/>
  <c r="O30" i="3" s="1"/>
  <c r="O76" i="3"/>
  <c r="O29" i="3"/>
  <c r="O28" i="3"/>
  <c r="O124" i="3"/>
  <c r="O136" i="3" s="1"/>
  <c r="O149" i="3" s="1"/>
  <c r="W89" i="3"/>
  <c r="V89" i="3"/>
  <c r="U89" i="3"/>
  <c r="T89" i="3"/>
  <c r="R89" i="3"/>
  <c r="S89" i="3" s="1"/>
  <c r="M89" i="3"/>
  <c r="M85" i="3" s="1"/>
  <c r="L89" i="3"/>
  <c r="K89" i="3"/>
  <c r="J89" i="3"/>
  <c r="F89" i="3"/>
  <c r="G89" i="3"/>
  <c r="H89" i="3"/>
  <c r="E89" i="3"/>
  <c r="I89" i="3" l="1"/>
  <c r="J85" i="3"/>
  <c r="N89" i="3"/>
  <c r="X89" i="3"/>
  <c r="G85" i="3"/>
  <c r="G86" i="3"/>
  <c r="F85" i="3"/>
  <c r="F86" i="3"/>
  <c r="H86" i="3"/>
  <c r="H85" i="3"/>
  <c r="J86" i="3"/>
  <c r="M86" i="3"/>
  <c r="I151" i="3"/>
  <c r="N150" i="3"/>
  <c r="L148" i="3"/>
  <c r="J148" i="3"/>
  <c r="H148" i="3"/>
  <c r="G148" i="3"/>
  <c r="F148" i="3"/>
  <c r="E148" i="3"/>
  <c r="N147" i="3"/>
  <c r="I147" i="3"/>
  <c r="K148" i="3"/>
  <c r="I145" i="3"/>
  <c r="J142" i="3"/>
  <c r="N141" i="3"/>
  <c r="I141" i="3"/>
  <c r="L142" i="3"/>
  <c r="I140" i="3"/>
  <c r="I139" i="3"/>
  <c r="N138" i="3"/>
  <c r="N137" i="3"/>
  <c r="N135" i="3"/>
  <c r="I135" i="3"/>
  <c r="N134" i="3"/>
  <c r="I134" i="3"/>
  <c r="N133" i="3"/>
  <c r="I133" i="3"/>
  <c r="N132" i="3"/>
  <c r="I132" i="3"/>
  <c r="I129" i="3"/>
  <c r="I125" i="3"/>
  <c r="K117" i="3"/>
  <c r="J117" i="3"/>
  <c r="H117" i="3"/>
  <c r="G117" i="3"/>
  <c r="F117" i="3"/>
  <c r="N116" i="3"/>
  <c r="I116" i="3"/>
  <c r="N112" i="3"/>
  <c r="I112" i="3"/>
  <c r="J111" i="3"/>
  <c r="J113" i="3" s="1"/>
  <c r="H111" i="3"/>
  <c r="H113" i="3" s="1"/>
  <c r="G111" i="3"/>
  <c r="G113" i="3" s="1"/>
  <c r="F111" i="3"/>
  <c r="F113" i="3" s="1"/>
  <c r="K111" i="3"/>
  <c r="K113" i="3" s="1"/>
  <c r="I110" i="3"/>
  <c r="N109" i="3"/>
  <c r="I109" i="3"/>
  <c r="N108" i="3"/>
  <c r="I108" i="3"/>
  <c r="N104" i="3"/>
  <c r="I104" i="3"/>
  <c r="N102" i="3"/>
  <c r="I102" i="3"/>
  <c r="N101" i="3"/>
  <c r="I101" i="3"/>
  <c r="J100" i="3"/>
  <c r="J105" i="3" s="1"/>
  <c r="N99" i="3"/>
  <c r="I99" i="3"/>
  <c r="N97" i="3"/>
  <c r="I97" i="3"/>
  <c r="N96" i="3"/>
  <c r="I96" i="3"/>
  <c r="I95" i="3"/>
  <c r="N125" i="3" l="1"/>
  <c r="H118" i="3"/>
  <c r="H119" i="3" s="1"/>
  <c r="I117" i="3"/>
  <c r="I142" i="3"/>
  <c r="I148" i="3"/>
  <c r="M148" i="3"/>
  <c r="M111" i="3"/>
  <c r="M113" i="3" s="1"/>
  <c r="I111" i="3"/>
  <c r="I113" i="3" s="1"/>
  <c r="L117" i="3"/>
  <c r="N117" i="3"/>
  <c r="N110" i="3"/>
  <c r="K142" i="3"/>
  <c r="I100" i="3"/>
  <c r="I105" i="3" s="1"/>
  <c r="L111" i="3"/>
  <c r="L113" i="3" s="1"/>
  <c r="F118" i="3"/>
  <c r="F119" i="3" s="1"/>
  <c r="K118" i="3"/>
  <c r="N139" i="3"/>
  <c r="J118" i="3"/>
  <c r="J119" i="3" s="1"/>
  <c r="N145" i="3"/>
  <c r="G118" i="3"/>
  <c r="G119" i="3" s="1"/>
  <c r="N140" i="3"/>
  <c r="N148" i="3" l="1"/>
  <c r="I118" i="3"/>
  <c r="I119" i="3" s="1"/>
  <c r="N142" i="3"/>
  <c r="N111" i="3"/>
  <c r="N113" i="3" s="1"/>
  <c r="N118" i="3" s="1"/>
  <c r="M142" i="3"/>
  <c r="M117" i="3"/>
  <c r="M118" i="3" s="1"/>
  <c r="L118" i="3"/>
  <c r="K100" i="3" l="1"/>
  <c r="K105" i="3" l="1"/>
  <c r="K119" i="3" s="1"/>
  <c r="M100" i="3"/>
  <c r="N95" i="3"/>
  <c r="L100" i="3"/>
  <c r="M105" i="3" l="1"/>
  <c r="M119" i="3" s="1"/>
  <c r="L105" i="3"/>
  <c r="L119" i="3" s="1"/>
  <c r="N100" i="3"/>
  <c r="N105" i="3" l="1"/>
  <c r="N119" i="3" s="1"/>
  <c r="M59" i="3" l="1"/>
  <c r="M60" i="3"/>
  <c r="M62" i="3"/>
  <c r="M63" i="3"/>
  <c r="M73" i="3"/>
  <c r="M74" i="3" s="1"/>
  <c r="I78" i="3" l="1"/>
  <c r="K81" i="3"/>
  <c r="J81" i="3"/>
  <c r="G81" i="3"/>
  <c r="F81" i="3"/>
  <c r="E81" i="3"/>
  <c r="L81" i="3"/>
  <c r="L62" i="3"/>
  <c r="K62" i="3"/>
  <c r="G62" i="3"/>
  <c r="F62" i="3"/>
  <c r="N78" i="3" l="1"/>
  <c r="X78" i="3" l="1"/>
  <c r="S78" i="3"/>
  <c r="L63" i="3"/>
  <c r="K63" i="3"/>
  <c r="J63" i="3"/>
  <c r="G63" i="3"/>
  <c r="F63" i="3"/>
  <c r="L60" i="3"/>
  <c r="K60" i="3"/>
  <c r="J60" i="3"/>
  <c r="G60" i="3"/>
  <c r="F60" i="3"/>
  <c r="L59" i="3"/>
  <c r="K59" i="3"/>
  <c r="J59" i="3"/>
  <c r="G59" i="3"/>
  <c r="F59" i="3"/>
  <c r="E63" i="3"/>
  <c r="E60" i="3"/>
  <c r="E59" i="3"/>
  <c r="H81" i="3" l="1"/>
  <c r="H60" i="3" l="1"/>
  <c r="I9" i="3"/>
  <c r="J62" i="3"/>
  <c r="H62" i="3"/>
  <c r="H59" i="3"/>
  <c r="H63" i="3"/>
  <c r="L85" i="3"/>
  <c r="E16" i="3" l="1"/>
  <c r="I15" i="3"/>
  <c r="I60" i="3" s="1"/>
  <c r="H16" i="3" l="1"/>
  <c r="K85" i="3"/>
  <c r="P11" i="3" l="1"/>
  <c r="P52" i="3" s="1"/>
  <c r="K13" i="3"/>
  <c r="K65" i="3" s="1"/>
  <c r="N9" i="3"/>
  <c r="J16" i="3"/>
  <c r="L16" i="3"/>
  <c r="K16" i="3"/>
  <c r="G16" i="3"/>
  <c r="F16" i="3"/>
  <c r="F73" i="3"/>
  <c r="F77" i="3" s="1"/>
  <c r="L73" i="3"/>
  <c r="L77" i="3" s="1"/>
  <c r="I10" i="3"/>
  <c r="I11" i="3" s="1"/>
  <c r="J13" i="3" l="1"/>
  <c r="J65" i="3" s="1"/>
  <c r="F74" i="3"/>
  <c r="L74" i="3"/>
  <c r="G73" i="3"/>
  <c r="G77" i="3" s="1"/>
  <c r="K73" i="3"/>
  <c r="K77" i="3" s="1"/>
  <c r="M77" i="3" l="1"/>
  <c r="N15" i="3"/>
  <c r="N60" i="3" s="1"/>
  <c r="N10" i="3"/>
  <c r="N11" i="3" s="1"/>
  <c r="K74" i="3"/>
  <c r="G74" i="3"/>
  <c r="H73" i="3"/>
  <c r="H77" i="3" s="1"/>
  <c r="M16" i="3" l="1"/>
  <c r="H74" i="3"/>
  <c r="L86" i="3" l="1"/>
  <c r="U31" i="3"/>
  <c r="V31" i="3"/>
  <c r="W31" i="3"/>
  <c r="T31" i="3"/>
  <c r="S31" i="3"/>
  <c r="N31" i="3"/>
  <c r="I31" i="3"/>
  <c r="K86" i="3" l="1"/>
  <c r="X31" i="3"/>
  <c r="J73" i="3" l="1"/>
  <c r="J77" i="3" l="1"/>
  <c r="N73" i="3"/>
  <c r="N77" i="3" s="1"/>
  <c r="J74" i="3"/>
  <c r="E13" i="3" l="1"/>
  <c r="E65" i="3" s="1"/>
  <c r="N74" i="3"/>
  <c r="K17" i="3"/>
  <c r="K22" i="3" l="1"/>
  <c r="K19" i="3"/>
  <c r="K67" i="3" s="1"/>
  <c r="K66" i="3"/>
  <c r="O13" i="3"/>
  <c r="O65" i="3" s="1"/>
  <c r="E73" i="3"/>
  <c r="E77" i="3" s="1"/>
  <c r="K24" i="3" l="1"/>
  <c r="K25" i="3" s="1"/>
  <c r="K30" i="3" s="1"/>
  <c r="K64" i="3"/>
  <c r="E74" i="3"/>
  <c r="I73" i="3"/>
  <c r="K124" i="3" l="1"/>
  <c r="K136" i="3" s="1"/>
  <c r="K149" i="3" s="1"/>
  <c r="O19" i="3"/>
  <c r="O67" i="3" s="1"/>
  <c r="K76" i="3"/>
  <c r="I74" i="3"/>
  <c r="I77" i="3"/>
  <c r="K28" i="3"/>
  <c r="K29" i="3"/>
  <c r="K82" i="3" l="1"/>
  <c r="K83" i="3" s="1"/>
  <c r="L13" i="3"/>
  <c r="L65" i="3" s="1"/>
  <c r="L17" i="3"/>
  <c r="L22" i="3" l="1"/>
  <c r="L19" i="3"/>
  <c r="L67" i="3" s="1"/>
  <c r="L66" i="3"/>
  <c r="L24" i="3" l="1"/>
  <c r="L25" i="3" s="1"/>
  <c r="L30" i="3" s="1"/>
  <c r="L64" i="3"/>
  <c r="I23" i="3"/>
  <c r="I81" i="3" s="1"/>
  <c r="I21" i="3"/>
  <c r="I14" i="3"/>
  <c r="I59" i="3" l="1"/>
  <c r="I61" i="3"/>
  <c r="L124" i="3"/>
  <c r="L136" i="3" s="1"/>
  <c r="L149" i="3" s="1"/>
  <c r="L28" i="3"/>
  <c r="L29" i="3"/>
  <c r="I63" i="3"/>
  <c r="I79" i="3"/>
  <c r="L76" i="3"/>
  <c r="L82" i="3" s="1"/>
  <c r="L83" i="3" s="1"/>
  <c r="G13" i="3"/>
  <c r="G65" i="3" s="1"/>
  <c r="I16" i="3"/>
  <c r="J17" i="3"/>
  <c r="E17" i="3"/>
  <c r="E19" i="3" s="1"/>
  <c r="G17" i="3"/>
  <c r="G22" i="3" l="1"/>
  <c r="G19" i="3"/>
  <c r="G67" i="3" s="1"/>
  <c r="G66" i="3"/>
  <c r="J22" i="3"/>
  <c r="J19" i="3"/>
  <c r="J67" i="3" s="1"/>
  <c r="J66" i="3"/>
  <c r="E67" i="3"/>
  <c r="E66" i="3"/>
  <c r="E22" i="3"/>
  <c r="E24" i="3" l="1"/>
  <c r="E25" i="3" s="1"/>
  <c r="E30" i="3" s="1"/>
  <c r="E64" i="3"/>
  <c r="J24" i="3"/>
  <c r="J25" i="3" s="1"/>
  <c r="J30" i="3" s="1"/>
  <c r="J64" i="3"/>
  <c r="G24" i="3"/>
  <c r="G25" i="3" s="1"/>
  <c r="G30" i="3" s="1"/>
  <c r="G64" i="3"/>
  <c r="G124" i="3" l="1"/>
  <c r="G136" i="3" s="1"/>
  <c r="G149" i="3" s="1"/>
  <c r="J124" i="3"/>
  <c r="J136" i="3" s="1"/>
  <c r="J149" i="3" s="1"/>
  <c r="E124" i="3"/>
  <c r="E136" i="3" s="1"/>
  <c r="E149" i="3" s="1"/>
  <c r="G28" i="3"/>
  <c r="G29" i="3"/>
  <c r="G76" i="3"/>
  <c r="G82" i="3" s="1"/>
  <c r="G83" i="3" s="1"/>
  <c r="J76" i="3"/>
  <c r="E76" i="3"/>
  <c r="E82" i="3" s="1"/>
  <c r="E83" i="3" s="1"/>
  <c r="J29" i="3"/>
  <c r="J28" i="3"/>
  <c r="E28" i="3"/>
  <c r="E29" i="3"/>
  <c r="J82" i="3" l="1"/>
  <c r="J83" i="3" s="1"/>
  <c r="E152" i="3"/>
  <c r="E154" i="3" s="1"/>
  <c r="F151" i="3" l="1"/>
  <c r="F13" i="3"/>
  <c r="F65" i="3" s="1"/>
  <c r="I13" i="3"/>
  <c r="I65" i="3" s="1"/>
  <c r="H13" i="3"/>
  <c r="H65" i="3" s="1"/>
  <c r="F17" i="3"/>
  <c r="I17" i="3"/>
  <c r="H17" i="3"/>
  <c r="H22" i="3" l="1"/>
  <c r="H19" i="3"/>
  <c r="H67" i="3" s="1"/>
  <c r="H66" i="3"/>
  <c r="F22" i="3"/>
  <c r="F19" i="3"/>
  <c r="F67" i="3" s="1"/>
  <c r="F66" i="3"/>
  <c r="I22" i="3"/>
  <c r="I19" i="3"/>
  <c r="I67" i="3" s="1"/>
  <c r="I66" i="3"/>
  <c r="F24" i="3" l="1"/>
  <c r="F25" i="3" s="1"/>
  <c r="F30" i="3" s="1"/>
  <c r="F64" i="3"/>
  <c r="I24" i="3"/>
  <c r="I25" i="3" s="1"/>
  <c r="I30" i="3" s="1"/>
  <c r="I64" i="3"/>
  <c r="H24" i="3"/>
  <c r="H25" i="3" s="1"/>
  <c r="H30" i="3" s="1"/>
  <c r="H64" i="3"/>
  <c r="H124" i="3" l="1"/>
  <c r="H136" i="3" s="1"/>
  <c r="H149" i="3" s="1"/>
  <c r="F124" i="3"/>
  <c r="I76" i="3"/>
  <c r="I82" i="3" s="1"/>
  <c r="I83" i="3" s="1"/>
  <c r="F29" i="3"/>
  <c r="H76" i="3"/>
  <c r="H82" i="3" s="1"/>
  <c r="H83" i="3" s="1"/>
  <c r="F76" i="3"/>
  <c r="F82" i="3" s="1"/>
  <c r="F83" i="3" s="1"/>
  <c r="F28" i="3"/>
  <c r="I28" i="3"/>
  <c r="I29" i="3"/>
  <c r="H28" i="3"/>
  <c r="H29" i="3"/>
  <c r="N14" i="3"/>
  <c r="N59" i="3" l="1"/>
  <c r="N61" i="3"/>
  <c r="I124" i="3"/>
  <c r="I136" i="3" s="1"/>
  <c r="I149" i="3" s="1"/>
  <c r="F136" i="3"/>
  <c r="F149" i="3" s="1"/>
  <c r="F152" i="3" s="1"/>
  <c r="F154" i="3" s="1"/>
  <c r="M13" i="3"/>
  <c r="M65" i="3" s="1"/>
  <c r="N16" i="3"/>
  <c r="M17" i="3"/>
  <c r="G151" i="3" l="1"/>
  <c r="G152" i="3" s="1"/>
  <c r="G154" i="3" s="1"/>
  <c r="M66" i="3"/>
  <c r="M19" i="3"/>
  <c r="M67" i="3" s="1"/>
  <c r="N13" i="3"/>
  <c r="N65" i="3" s="1"/>
  <c r="N17" i="3"/>
  <c r="H151" i="3" l="1"/>
  <c r="H152" i="3" s="1"/>
  <c r="H154" i="3" s="1"/>
  <c r="N66" i="3"/>
  <c r="N19" i="3"/>
  <c r="N67" i="3" s="1"/>
  <c r="I152" i="3" l="1"/>
  <c r="I154" i="3" s="1"/>
  <c r="N151" i="3" l="1"/>
  <c r="J151" i="3"/>
  <c r="J152" i="3" s="1"/>
  <c r="J154" i="3" s="1"/>
  <c r="K151" i="3" l="1"/>
  <c r="K152" i="3" s="1"/>
  <c r="K154" i="3" s="1"/>
  <c r="L151" i="3" l="1"/>
  <c r="L152" i="3" s="1"/>
  <c r="L154" i="3" s="1"/>
  <c r="M151" i="3" l="1"/>
  <c r="P16" i="3"/>
  <c r="P17" i="3" s="1"/>
  <c r="P66" i="3" l="1"/>
  <c r="N21" i="3" l="1"/>
  <c r="O81" i="3"/>
  <c r="M22" i="3"/>
  <c r="M64" i="3" s="1"/>
  <c r="N63" i="3" l="1"/>
  <c r="N79" i="3"/>
  <c r="M24" i="3"/>
  <c r="M25" i="3" s="1"/>
  <c r="M30" i="3" s="1"/>
  <c r="N22" i="3"/>
  <c r="M124" i="3" l="1"/>
  <c r="M136" i="3" s="1"/>
  <c r="M149" i="3" s="1"/>
  <c r="M152" i="3" s="1"/>
  <c r="M154" i="3" s="1"/>
  <c r="M76" i="3"/>
  <c r="M28" i="3"/>
  <c r="N23" i="3"/>
  <c r="N64" i="3" s="1"/>
  <c r="M81" i="3"/>
  <c r="M29" i="3"/>
  <c r="N136" i="3" l="1"/>
  <c r="N149" i="3" s="1"/>
  <c r="N152" i="3" s="1"/>
  <c r="N154" i="3" s="1"/>
  <c r="N81" i="3"/>
  <c r="N24" i="3"/>
  <c r="M82" i="3"/>
  <c r="M83" i="3" s="1"/>
  <c r="N25" i="3" l="1"/>
  <c r="N30" i="3" s="1"/>
  <c r="N28" i="3"/>
  <c r="N124" i="3"/>
  <c r="O151" i="3"/>
  <c r="O152" i="3" s="1"/>
  <c r="N29" i="3"/>
  <c r="N76" i="3"/>
  <c r="N82" i="3" s="1"/>
  <c r="N83" i="3" s="1"/>
  <c r="O154" i="3" l="1"/>
  <c r="P151" i="3"/>
  <c r="E119" i="3"/>
  <c r="Q36" i="3" l="1"/>
  <c r="Q40" i="3" l="1"/>
  <c r="Q11" i="3"/>
  <c r="Q52" i="3" s="1"/>
  <c r="Q16" i="3"/>
  <c r="Q17" i="3" l="1"/>
  <c r="Q66" i="3" s="1"/>
  <c r="O77" i="3" l="1"/>
  <c r="O82" i="3" s="1"/>
  <c r="O83" i="3" s="1"/>
  <c r="P12" i="3"/>
  <c r="O74" i="3"/>
  <c r="P18" i="3" l="1"/>
  <c r="P13" i="3" l="1"/>
  <c r="P65" i="3" s="1"/>
  <c r="P19" i="3"/>
  <c r="P67" i="3" s="1"/>
  <c r="P81" i="3" l="1"/>
  <c r="P22" i="3"/>
  <c r="P64" i="3" s="1"/>
  <c r="P62" i="3"/>
  <c r="R62" i="3" s="1"/>
  <c r="P24" i="3" l="1"/>
  <c r="P29" i="3" l="1"/>
  <c r="P124" i="3"/>
  <c r="P136" i="3"/>
  <c r="P149" i="3" s="1"/>
  <c r="P152" i="3" s="1"/>
  <c r="P25" i="3"/>
  <c r="P30" i="3" s="1"/>
  <c r="P28" i="3"/>
  <c r="P76" i="3"/>
  <c r="P154" i="3" l="1"/>
  <c r="Q151" i="3"/>
  <c r="Q12" i="3" l="1"/>
  <c r="P74" i="3"/>
  <c r="P77" i="3"/>
  <c r="P82" i="3" l="1"/>
  <c r="P83" i="3" s="1"/>
  <c r="Q13" i="3"/>
  <c r="Q65" i="3" s="1"/>
  <c r="Q18" i="3"/>
  <c r="Q19" i="3" l="1"/>
  <c r="Q67" i="3" s="1"/>
  <c r="Q50" i="3" l="1"/>
  <c r="T52" i="3" l="1"/>
  <c r="T50" i="3"/>
  <c r="T9" i="3" s="1"/>
  <c r="U52" i="3" l="1"/>
  <c r="U56" i="3" s="1"/>
  <c r="T56" i="3"/>
  <c r="T57" i="3" s="1"/>
  <c r="T10" i="3" s="1"/>
  <c r="T73" i="3"/>
  <c r="T77" i="3" s="1"/>
  <c r="T21" i="3"/>
  <c r="T14" i="3"/>
  <c r="T15" i="3"/>
  <c r="T38" i="3"/>
  <c r="T36" i="3"/>
  <c r="T61" i="3" l="1"/>
  <c r="U50" i="3"/>
  <c r="U9" i="3" s="1"/>
  <c r="U21" i="3" s="1"/>
  <c r="T40" i="3"/>
  <c r="T16" i="3"/>
  <c r="T11" i="3"/>
  <c r="V52" i="3" l="1"/>
  <c r="V56" i="3" s="1"/>
  <c r="U15" i="3"/>
  <c r="U38" i="3"/>
  <c r="U14" i="3"/>
  <c r="V50" i="3"/>
  <c r="V9" i="3" s="1"/>
  <c r="V15" i="3" s="1"/>
  <c r="U73" i="3"/>
  <c r="U77" i="3" s="1"/>
  <c r="U36" i="3"/>
  <c r="U57" i="3"/>
  <c r="U10" i="3" s="1"/>
  <c r="U11" i="3" s="1"/>
  <c r="T17" i="3"/>
  <c r="U61" i="3" l="1"/>
  <c r="U40" i="3"/>
  <c r="V73" i="3"/>
  <c r="V77" i="3" s="1"/>
  <c r="U16" i="3"/>
  <c r="U17" i="3" s="1"/>
  <c r="V14" i="3"/>
  <c r="V57" i="3"/>
  <c r="V10" i="3" s="1"/>
  <c r="V11" i="3" s="1"/>
  <c r="V38" i="3"/>
  <c r="V21" i="3"/>
  <c r="V36" i="3"/>
  <c r="T66" i="3"/>
  <c r="V16" i="3" l="1"/>
  <c r="V17" i="3" s="1"/>
  <c r="V66" i="3" s="1"/>
  <c r="V61" i="3"/>
  <c r="V40" i="3"/>
  <c r="U66" i="3"/>
  <c r="P53" i="3" l="1"/>
  <c r="P56" i="3"/>
  <c r="P57" i="3" s="1"/>
  <c r="Q53" i="3"/>
  <c r="Q56" i="3"/>
  <c r="Q57" i="3" s="1"/>
  <c r="Q22" i="3" l="1"/>
  <c r="R20" i="3"/>
  <c r="Q24" i="3" l="1"/>
  <c r="Q124" i="3" s="1"/>
  <c r="Q136" i="3" s="1"/>
  <c r="Q149" i="3" s="1"/>
  <c r="Q152" i="3" s="1"/>
  <c r="Q154" i="3" s="1"/>
  <c r="Q64" i="3"/>
  <c r="T62" i="3"/>
  <c r="U62" i="3" s="1"/>
  <c r="V62" i="3" s="1"/>
  <c r="W62" i="3" s="1"/>
  <c r="Q76" i="3"/>
  <c r="S20" i="3"/>
  <c r="Q25" i="3" l="1"/>
  <c r="T20" i="3"/>
  <c r="T79" i="3" l="1"/>
  <c r="T22" i="3"/>
  <c r="T23" i="3" s="1"/>
  <c r="T81" i="3" s="1"/>
  <c r="U20" i="3"/>
  <c r="T24" i="3" l="1"/>
  <c r="T76" i="3" s="1"/>
  <c r="T82" i="3" s="1"/>
  <c r="T83" i="3" s="1"/>
  <c r="U79" i="3"/>
  <c r="U22" i="3"/>
  <c r="U23" i="3" s="1"/>
  <c r="U81" i="3" s="1"/>
  <c r="V20" i="3"/>
  <c r="W20" i="3"/>
  <c r="U24" i="3" l="1"/>
  <c r="U76" i="3" s="1"/>
  <c r="U82" i="3" s="1"/>
  <c r="U83" i="3" s="1"/>
  <c r="X20" i="3"/>
  <c r="V79" i="3"/>
  <c r="V22" i="3"/>
  <c r="V23" i="3" s="1"/>
  <c r="V24" i="3" s="1"/>
  <c r="V76" i="3" s="1"/>
  <c r="V81" i="3" l="1"/>
  <c r="V82" i="3" l="1"/>
  <c r="V83" i="3" s="1"/>
  <c r="Q77" i="3"/>
  <c r="Q82" i="3" l="1"/>
  <c r="Q83" i="3" s="1"/>
  <c r="Q28" i="3"/>
  <c r="R27" i="3" l="1"/>
  <c r="Q30" i="3"/>
  <c r="Q29" i="3"/>
  <c r="R26" i="3"/>
  <c r="T26" i="3" s="1"/>
  <c r="Q153" i="3"/>
  <c r="C160" i="3" s="1"/>
  <c r="T27" i="3" l="1"/>
  <c r="U27" i="3" l="1"/>
  <c r="T29" i="3"/>
  <c r="T28" i="3"/>
  <c r="U26" i="3"/>
  <c r="U28" i="3" l="1"/>
  <c r="V26" i="3"/>
  <c r="V27" i="3"/>
  <c r="U29" i="3"/>
  <c r="W27" i="3" l="1"/>
  <c r="V29" i="3"/>
  <c r="W26" i="3"/>
  <c r="V28" i="3"/>
  <c r="X45" i="3" l="1"/>
  <c r="R50" i="3"/>
  <c r="R9" i="3" s="1"/>
  <c r="S45" i="3"/>
  <c r="W52" i="3"/>
  <c r="R21" i="3" l="1"/>
  <c r="R14" i="3"/>
  <c r="R15" i="3"/>
  <c r="S15" i="3" s="1"/>
  <c r="R73" i="3"/>
  <c r="R77" i="3" s="1"/>
  <c r="X46" i="3"/>
  <c r="X52" i="3"/>
  <c r="W56" i="3"/>
  <c r="R36" i="3"/>
  <c r="R38" i="3"/>
  <c r="S38" i="3" s="1"/>
  <c r="S9" i="3"/>
  <c r="S46" i="3"/>
  <c r="S50" i="3"/>
  <c r="W50" i="3"/>
  <c r="W9" i="3" s="1"/>
  <c r="X50" i="3"/>
  <c r="R52" i="3"/>
  <c r="R61" i="3" l="1"/>
  <c r="R16" i="3"/>
  <c r="R40" i="3"/>
  <c r="S36" i="3"/>
  <c r="S40" i="3" s="1"/>
  <c r="S39" i="3" s="1"/>
  <c r="W73" i="3"/>
  <c r="W77" i="3" s="1"/>
  <c r="X9" i="3"/>
  <c r="W38" i="3"/>
  <c r="X38" i="3" s="1"/>
  <c r="W21" i="3"/>
  <c r="W14" i="3"/>
  <c r="W36" i="3"/>
  <c r="W15" i="3"/>
  <c r="X15" i="3" s="1"/>
  <c r="R71" i="3"/>
  <c r="R69" i="3"/>
  <c r="R70" i="3"/>
  <c r="R72" i="3"/>
  <c r="W57" i="3"/>
  <c r="W10" i="3" s="1"/>
  <c r="R56" i="3"/>
  <c r="R57" i="3" s="1"/>
  <c r="R10" i="3" s="1"/>
  <c r="S52" i="3"/>
  <c r="S14" i="3"/>
  <c r="S61" i="3" s="1"/>
  <c r="S21" i="3"/>
  <c r="S60" i="3"/>
  <c r="X56" i="3"/>
  <c r="X57" i="3" s="1"/>
  <c r="X53" i="3"/>
  <c r="W61" i="3" l="1"/>
  <c r="X60" i="3"/>
  <c r="X10" i="3"/>
  <c r="X11" i="3" s="1"/>
  <c r="W11" i="3"/>
  <c r="S59" i="3"/>
  <c r="S16" i="3"/>
  <c r="S71" i="3"/>
  <c r="T71" i="3"/>
  <c r="X14" i="3"/>
  <c r="X61" i="3" s="1"/>
  <c r="W16" i="3"/>
  <c r="S72" i="3"/>
  <c r="T72" i="3"/>
  <c r="X21" i="3"/>
  <c r="W79" i="3"/>
  <c r="X79" i="3" s="1"/>
  <c r="S53" i="3"/>
  <c r="S56" i="3"/>
  <c r="S57" i="3" s="1"/>
  <c r="R18" i="3"/>
  <c r="S18" i="3" s="1"/>
  <c r="T70" i="3"/>
  <c r="S70" i="3"/>
  <c r="S63" i="3"/>
  <c r="S10" i="3"/>
  <c r="S11" i="3" s="1"/>
  <c r="R11" i="3"/>
  <c r="R17" i="3" s="1"/>
  <c r="S69" i="3"/>
  <c r="R12" i="3"/>
  <c r="S12" i="3" s="1"/>
  <c r="T69" i="3"/>
  <c r="X36" i="3"/>
  <c r="X40" i="3" s="1"/>
  <c r="X39" i="3" s="1"/>
  <c r="W40" i="3"/>
  <c r="S37" i="3"/>
  <c r="R19" i="3" l="1"/>
  <c r="R22" i="3"/>
  <c r="R23" i="3" s="1"/>
  <c r="R24" i="3" s="1"/>
  <c r="R13" i="3"/>
  <c r="R65" i="3" s="1"/>
  <c r="T12" i="3"/>
  <c r="U69" i="3"/>
  <c r="S17" i="3"/>
  <c r="S13" i="3"/>
  <c r="S65" i="3" s="1"/>
  <c r="T18" i="3"/>
  <c r="U70" i="3"/>
  <c r="X63" i="3"/>
  <c r="X59" i="3"/>
  <c r="X16" i="3"/>
  <c r="X17" i="3" s="1"/>
  <c r="U72" i="3"/>
  <c r="V72" i="3" s="1"/>
  <c r="W72" i="3" s="1"/>
  <c r="U71" i="3"/>
  <c r="V71" i="3" s="1"/>
  <c r="W71" i="3" s="1"/>
  <c r="W17" i="3"/>
  <c r="X37" i="3"/>
  <c r="S73" i="3"/>
  <c r="R25" i="3" l="1"/>
  <c r="R29" i="3"/>
  <c r="X72" i="3"/>
  <c r="T13" i="3"/>
  <c r="T65" i="3" s="1"/>
  <c r="W66" i="3"/>
  <c r="W22" i="3"/>
  <c r="S74" i="3"/>
  <c r="S77" i="3"/>
  <c r="X66" i="3"/>
  <c r="X22" i="3"/>
  <c r="V70" i="3"/>
  <c r="U18" i="3"/>
  <c r="S66" i="3"/>
  <c r="S19" i="3"/>
  <c r="S67" i="3" s="1"/>
  <c r="S22" i="3"/>
  <c r="X71" i="3"/>
  <c r="T25" i="3"/>
  <c r="T30" i="3" s="1"/>
  <c r="T19" i="3"/>
  <c r="T67" i="3" s="1"/>
  <c r="U12" i="3"/>
  <c r="U13" i="3" s="1"/>
  <c r="U65" i="3" s="1"/>
  <c r="V69" i="3"/>
  <c r="R66" i="3"/>
  <c r="R67" i="3"/>
  <c r="U25" i="3" l="1"/>
  <c r="U30" i="3" s="1"/>
  <c r="U19" i="3"/>
  <c r="U67" i="3" s="1"/>
  <c r="W23" i="3"/>
  <c r="W24" i="3" s="1"/>
  <c r="W70" i="3"/>
  <c r="W18" i="3" s="1"/>
  <c r="V18" i="3"/>
  <c r="W69" i="3"/>
  <c r="W12" i="3" s="1"/>
  <c r="W13" i="3" s="1"/>
  <c r="W65" i="3" s="1"/>
  <c r="V12" i="3"/>
  <c r="V13" i="3" s="1"/>
  <c r="V65" i="3" s="1"/>
  <c r="X69" i="3" l="1"/>
  <c r="X70" i="3"/>
  <c r="X18" i="3"/>
  <c r="X12" i="3"/>
  <c r="X13" i="3" s="1"/>
  <c r="X65" i="3" s="1"/>
  <c r="W25" i="3"/>
  <c r="W30" i="3" s="1"/>
  <c r="W29" i="3"/>
  <c r="C161" i="3" s="1"/>
  <c r="W76" i="3"/>
  <c r="W28" i="3"/>
  <c r="X23" i="3"/>
  <c r="W81" i="3"/>
  <c r="X81" i="3" s="1"/>
  <c r="V19" i="3"/>
  <c r="V67" i="3" s="1"/>
  <c r="V25" i="3"/>
  <c r="V30" i="3" s="1"/>
  <c r="R28" i="3"/>
  <c r="R30" i="3"/>
  <c r="R76" i="3"/>
  <c r="W19" i="3"/>
  <c r="W67" i="3" s="1"/>
  <c r="S23" i="3"/>
  <c r="R81" i="3"/>
  <c r="X73" i="3" l="1"/>
  <c r="X74" i="3" s="1"/>
  <c r="X19" i="3"/>
  <c r="X67" i="3" s="1"/>
  <c r="S81" i="3"/>
  <c r="S64" i="3"/>
  <c r="S24" i="3"/>
  <c r="X64" i="3"/>
  <c r="X24" i="3"/>
  <c r="R82" i="3"/>
  <c r="R83" i="3" s="1"/>
  <c r="C168" i="3"/>
  <c r="C4" i="3"/>
  <c r="W82" i="3"/>
  <c r="W83" i="3" s="1"/>
  <c r="X77" i="3" l="1"/>
  <c r="S27" i="3"/>
  <c r="S29" i="3" s="1"/>
  <c r="S76" i="3"/>
  <c r="S82" i="3" s="1"/>
  <c r="S83" i="3" s="1"/>
  <c r="S26" i="3"/>
  <c r="S28" i="3" s="1"/>
  <c r="S25" i="3"/>
  <c r="C169" i="3"/>
  <c r="C170" i="3"/>
  <c r="C5" i="3" s="1"/>
  <c r="X76" i="3"/>
  <c r="X26" i="3"/>
  <c r="X28" i="3" s="1"/>
  <c r="X25" i="3"/>
  <c r="X27" i="3"/>
  <c r="X29" i="3" s="1"/>
  <c r="X82" i="3" l="1"/>
  <c r="X83" i="3" s="1"/>
  <c r="S30" i="3"/>
  <c r="X30" i="3"/>
</calcChain>
</file>

<file path=xl/comments1.xml><?xml version="1.0" encoding="utf-8"?>
<comments xmlns="http://schemas.openxmlformats.org/spreadsheetml/2006/main">
  <authors>
    <author>FDS User</author>
  </authors>
  <commentList>
    <comment ref="A1" authorId="0" shapeId="0">
      <text>
        <r>
          <rPr>
            <b/>
            <sz val="9"/>
            <color indexed="81"/>
            <rFont val="Tahoma"/>
            <family val="2"/>
          </rPr>
          <t>&lt;?xml version="1.0" encoding="utf-8"?&gt;&lt;Schema xmlns:xsi="http://www.w3.org/2001/XMLSchema-instance" xmlns:xsd="http://www.w3.org/2001/XMLSchema" Version="1"&gt;&lt;FQL&gt;&lt;Q&gt;FDS-US^FF_COM_SHS_OUT_EPS_BASIC(ANN_R,0)&lt;/Q&gt;&lt;R&gt;1&lt;/R&gt;&lt;C&gt;1&lt;/C&gt;&lt;D xsi:type="xsd:double"&gt;41.572&lt;/D&gt;&lt;/FQL&gt;&lt;FQL&gt;&lt;Q&gt;FDS-US^FF_COM_SHS_OUT_EPS_BASIC(ANN_R)&lt;/Q&gt;&lt;R&gt;1&lt;/R&gt;&lt;C&gt;1&lt;/C&gt;&lt;D xsi:type="xsd:double"&gt;41.572&lt;/D&gt;&lt;/FQL&gt;&lt;FQL&gt;&lt;Q&gt;FDS-US^FF_COM_SHS_OUT_EPS_BASIC(QTR_R)&lt;/Q&gt;&lt;R&gt;1&lt;/R&gt;&lt;C&gt;1&lt;/C&gt;&lt;D xsi:type="xsd:double"&gt;41.117&lt;/D&gt;&lt;/FQL&gt;&lt;FQL&gt;&lt;Q&gt;FDS-US^FF_COM_SHS_OUT_EPS_BASIC(QTR_R,0/31/-2)&lt;/Q&gt;&lt;R&gt;1&lt;/R&gt;&lt;C&gt;1&lt;/C&gt;&lt;D xsi:type="xsd:double"&gt;42.547&lt;/D&gt;&lt;/FQL&gt;&lt;FQL&gt;&lt;Q&gt;FDS-US^FF_COM_SHS_OUT_EPS_BASIC(QTR_R,0/31/-2,,,RF)&lt;/Q&gt;&lt;R&gt;1&lt;/R&gt;&lt;C&gt;1&lt;/C&gt;&lt;D xsi:type="xsd:double"&gt;42.547&lt;/D&gt;&lt;/FQL&gt;&lt;FQL&gt;&lt;Q&gt;FDS-US^FF_COM_SHS_OUT_EPS_BASIC(QTR_R,0/31/-2,,,RF,,M)&lt;/Q&gt;&lt;R&gt;1&lt;/R&gt;&lt;C&gt;1&lt;/C&gt;&lt;D xsi:type="xsd:double"&gt;42.547&lt;/D&gt;&lt;/FQL&gt;&lt;/Schema&gt;</t>
        </r>
      </text>
    </comment>
  </commentList>
</comments>
</file>

<file path=xl/comments2.xml><?xml version="1.0" encoding="utf-8"?>
<comments xmlns="http://schemas.openxmlformats.org/spreadsheetml/2006/main">
  <authors>
    <author>FDS User</author>
    <author>Admin</author>
  </authors>
  <commentList>
    <comment ref="R9" authorId="0" shapeId="0">
      <text>
        <r>
          <rPr>
            <sz val="9"/>
            <color indexed="81"/>
            <rFont val="Tahoma"/>
            <family val="2"/>
          </rPr>
          <t>Management guided revenue between 
$202M - $207M on Oct 25, 2016.</t>
        </r>
      </text>
    </comment>
    <comment ref="S9" authorId="1" shapeId="0">
      <text>
        <r>
          <rPr>
            <sz val="9"/>
            <color indexed="81"/>
            <rFont val="Tahoma"/>
            <family val="2"/>
          </rPr>
          <t>Management guided revenue between $650M and $655M on Oct 25, 2016.</t>
        </r>
      </text>
    </comment>
    <comment ref="R23" authorId="1" shapeId="0">
      <text>
        <r>
          <rPr>
            <sz val="9"/>
            <color indexed="81"/>
            <rFont val="Tahoma"/>
            <family val="2"/>
          </rPr>
          <t>Management guided income tax exp between $4.7M and $5.8M on 10/25/2016.</t>
        </r>
      </text>
    </comment>
    <comment ref="S23" authorId="1" shapeId="0">
      <text>
        <r>
          <rPr>
            <sz val="9"/>
            <color indexed="81"/>
            <rFont val="Tahoma"/>
            <family val="2"/>
          </rPr>
          <t>Management guided income tax exp between $17.4M and $18.6M on 10/25/2016.</t>
        </r>
      </text>
    </comment>
    <comment ref="R24" authorId="1" shapeId="0">
      <text>
        <r>
          <rPr>
            <sz val="9"/>
            <color indexed="81"/>
            <rFont val="Tahoma"/>
            <family val="2"/>
          </rPr>
          <t>Management guided Net Income between $10M and $13M on 10/25/2017.</t>
        </r>
      </text>
    </comment>
    <comment ref="S24" authorId="1" shapeId="0">
      <text>
        <r>
          <rPr>
            <sz val="9"/>
            <color indexed="81"/>
            <rFont val="Tahoma"/>
            <family val="2"/>
          </rPr>
          <t>Management guided Net Income between $38M and $41M on 10/25/2017.</t>
        </r>
      </text>
    </comment>
    <comment ref="R29" authorId="0" shapeId="0">
      <text>
        <r>
          <rPr>
            <sz val="9"/>
            <color indexed="81"/>
            <rFont val="Tahoma"/>
            <family val="2"/>
          </rPr>
          <t>Management guided EPS between $0.35-$0.44 on Oct 25, 2016</t>
        </r>
      </text>
    </comment>
    <comment ref="S29" authorId="1" shapeId="0">
      <text>
        <r>
          <rPr>
            <sz val="9"/>
            <color indexed="81"/>
            <rFont val="Tahoma"/>
            <family val="2"/>
          </rPr>
          <t>Management guided EPS between $1.36-$1.44 on Oct 25, 2016</t>
        </r>
      </text>
    </comment>
    <comment ref="S61" authorId="1" shapeId="0">
      <text>
        <r>
          <rPr>
            <sz val="9"/>
            <color indexed="81"/>
            <rFont val="Tahoma"/>
            <family val="2"/>
          </rPr>
          <t>Management guided opex to "Roughly" 40% of revenue for 2016.</t>
        </r>
      </text>
    </comment>
    <comment ref="S65" authorId="1" shapeId="0">
      <text>
        <r>
          <rPr>
            <sz val="9"/>
            <color indexed="81"/>
            <rFont val="Tahoma"/>
            <family val="2"/>
          </rPr>
          <t>Management guided Gross Margin between 47% and 48% on 10/25/2016.</t>
        </r>
      </text>
    </comment>
    <comment ref="R73" authorId="1" shapeId="0">
      <text>
        <r>
          <rPr>
            <sz val="9"/>
            <color indexed="81"/>
            <rFont val="Tahoma"/>
            <family val="2"/>
          </rPr>
          <t>Management guided Stock-based comp between $3.6M and $3.8M on Oct 25, 2016</t>
        </r>
      </text>
    </comment>
    <comment ref="S73" authorId="1" shapeId="0">
      <text>
        <r>
          <rPr>
            <sz val="9"/>
            <color indexed="81"/>
            <rFont val="Tahoma"/>
            <family val="2"/>
          </rPr>
          <t>Management guided Stock-based comp between $15.4M and $15.6M on Oct 25, 2016</t>
        </r>
      </text>
    </comment>
    <comment ref="R78" authorId="1" shapeId="0">
      <text>
        <r>
          <rPr>
            <sz val="9"/>
            <color indexed="81"/>
            <rFont val="Tahoma"/>
            <family val="2"/>
          </rPr>
          <t>Management guided Depreciation of $2.3M to $2.4M and Amortization $0.9M on 10/25/2017.</t>
        </r>
      </text>
    </comment>
    <comment ref="S78" authorId="1" shapeId="0">
      <text>
        <r>
          <rPr>
            <sz val="9"/>
            <color indexed="81"/>
            <rFont val="Tahoma"/>
            <family val="2"/>
          </rPr>
          <t>Management guided Depreciation of $9.7M to $9.8M and Amortization $3.6M on 10/25/2017.</t>
        </r>
      </text>
    </comment>
    <comment ref="R79" authorId="1" shapeId="0">
      <text>
        <r>
          <rPr>
            <sz val="9"/>
            <color indexed="81"/>
            <rFont val="Tahoma"/>
            <family val="2"/>
          </rPr>
          <t>Management guided interest income to -$0.2M on Oct 25, 2016</t>
        </r>
      </text>
    </comment>
    <comment ref="S79" authorId="1" shapeId="0">
      <text>
        <r>
          <rPr>
            <sz val="9"/>
            <color indexed="81"/>
            <rFont val="Tahoma"/>
            <family val="2"/>
          </rPr>
          <t>Management guided interest income to -$0.9M on Oct 25, 2016</t>
        </r>
      </text>
    </comment>
    <comment ref="R80" authorId="1" shapeId="0">
      <text>
        <r>
          <rPr>
            <sz val="9"/>
            <color indexed="81"/>
            <rFont val="Tahoma"/>
            <family val="2"/>
          </rPr>
          <t>Management guided Merger, Acquisition and Divestiture Expense between $0.4M and $0.5M and Intellectual Property Litigation Expense between $0 and $0.1M on 10/25/2016.</t>
        </r>
      </text>
    </comment>
    <comment ref="S80" authorId="1" shapeId="0">
      <text>
        <r>
          <rPr>
            <sz val="9"/>
            <color indexed="81"/>
            <rFont val="Tahoma"/>
            <family val="2"/>
          </rPr>
          <t>Management guided: 
1) Merger, Acquisition and Divestiture Expense between $1.7M and $1.8M.
2) Intellectual Property Litigation Expense between $0.5M and $0.6M.
3) Restructuring Expenses to $1.8M on 10/25/2016.</t>
        </r>
      </text>
    </comment>
    <comment ref="R82" authorId="0" shapeId="0">
      <text>
        <r>
          <rPr>
            <sz val="9"/>
            <color indexed="81"/>
            <rFont val="Tahoma"/>
            <family val="2"/>
          </rPr>
          <t>Management guided Adjusted EBITDA between $22M and $26M on Oct 25, 2016</t>
        </r>
      </text>
    </comment>
    <comment ref="S82" authorId="1" shapeId="0">
      <text>
        <r>
          <rPr>
            <sz val="9"/>
            <color indexed="81"/>
            <rFont val="Tahoma"/>
            <family val="2"/>
          </rPr>
          <t>Management guided Adjusted EBITDA between $88M and $92M on Oct 25, 2016.</t>
        </r>
      </text>
    </comment>
  </commentList>
</comments>
</file>

<file path=xl/sharedStrings.xml><?xml version="1.0" encoding="utf-8"?>
<sst xmlns="http://schemas.openxmlformats.org/spreadsheetml/2006/main" count="1147" uniqueCount="758">
  <si>
    <t>(Dollars in millions, except per share data)</t>
  </si>
  <si>
    <t>Multiple Valuation</t>
  </si>
  <si>
    <t>P/E used for valuation</t>
  </si>
  <si>
    <t>Sept-14</t>
  </si>
  <si>
    <t>June-14</t>
  </si>
  <si>
    <t>Mar-14</t>
  </si>
  <si>
    <t>Dec-14</t>
  </si>
  <si>
    <t>Mar-15</t>
  </si>
  <si>
    <t>June-15</t>
  </si>
  <si>
    <t>Sept-15</t>
  </si>
  <si>
    <t>Dec-16</t>
  </si>
  <si>
    <t>Dec-15</t>
  </si>
  <si>
    <t>Mar-16</t>
  </si>
  <si>
    <t>June-16</t>
  </si>
  <si>
    <t>Sept-16</t>
  </si>
  <si>
    <t>Mar-17</t>
  </si>
  <si>
    <t>June-17</t>
  </si>
  <si>
    <t>Sept-17</t>
  </si>
  <si>
    <t>Dec-17</t>
  </si>
  <si>
    <t xml:space="preserve">Segment Data &amp; Income Statement Ratios </t>
  </si>
  <si>
    <t>Basic EPS (GAAP)</t>
  </si>
  <si>
    <t>Diluted EPS (GAAP)</t>
  </si>
  <si>
    <t>Basic shares outstanding (GAAP)</t>
  </si>
  <si>
    <t>Diluted shares outstanding (GAAP)</t>
  </si>
  <si>
    <t>NTM P/E 3-month average</t>
  </si>
  <si>
    <t>NTM P/E 3-month high</t>
  </si>
  <si>
    <t>NTM P/E 3-month low</t>
  </si>
  <si>
    <t>FY 2014</t>
  </si>
  <si>
    <t>FY 2016E</t>
  </si>
  <si>
    <t>FY 2017E</t>
  </si>
  <si>
    <t xml:space="preserve">Plus net cash/(debt) per share </t>
  </si>
  <si>
    <t>Implied P/E 12-month target value</t>
  </si>
  <si>
    <t>Dividend per share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</si>
  <si>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</si>
  <si>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</si>
  <si>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</si>
  <si>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</si>
  <si>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</si>
  <si>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</si>
  <si>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1Q14</t>
  </si>
  <si>
    <t>2Q14</t>
  </si>
  <si>
    <t>3Q14</t>
  </si>
  <si>
    <t>4Q14</t>
  </si>
  <si>
    <t>1Q15</t>
  </si>
  <si>
    <t>2Q15</t>
  </si>
  <si>
    <t>4Q16E</t>
  </si>
  <si>
    <t>1Q17E</t>
  </si>
  <si>
    <t>2Q17E</t>
  </si>
  <si>
    <t>3Q17E</t>
  </si>
  <si>
    <t>4Q17E</t>
  </si>
  <si>
    <t>3Q15</t>
  </si>
  <si>
    <t>Effective income tax rate</t>
  </si>
  <si>
    <t>Operating Income Margin (GAAP)</t>
  </si>
  <si>
    <t>Operating Income Margin (Non-GAAP)</t>
  </si>
  <si>
    <t>Interest expense</t>
  </si>
  <si>
    <t>Other income (expense), net</t>
  </si>
  <si>
    <t>($ in millions  unless otherwise noted)</t>
  </si>
  <si>
    <t>Average interest expense</t>
  </si>
  <si>
    <t>Revenue</t>
  </si>
  <si>
    <t>Research and development</t>
  </si>
  <si>
    <t>Provision/(Benefit) for income taxes</t>
  </si>
  <si>
    <t>Ratio Analysis</t>
  </si>
  <si>
    <t>Gross margin (Non-GAAP)</t>
  </si>
  <si>
    <t>Research and development as a % of revenue</t>
  </si>
  <si>
    <t>Other income/(expense) as a % of revenue</t>
  </si>
  <si>
    <t>Opex adjustments (Non-GAAP)</t>
  </si>
  <si>
    <t>Cost of revenue adjustments (Non-GAAP)</t>
  </si>
  <si>
    <t>Non-GAAP Adjustment Analysis</t>
  </si>
  <si>
    <t>Stock-based compensation (Cost of revenue)</t>
  </si>
  <si>
    <t>Stock-based compensation (R&amp;D)</t>
  </si>
  <si>
    <t>Stock-based compensation (S&amp;M)</t>
  </si>
  <si>
    <t>Stock-based compensation (G&amp;A)</t>
  </si>
  <si>
    <t>Adjusted EBITDA</t>
  </si>
  <si>
    <t xml:space="preserve">   Total Stock-based compensation ($M)</t>
  </si>
  <si>
    <t xml:space="preserve">   Total Stock-based compensation as a % of revenue</t>
  </si>
  <si>
    <t>Net income</t>
  </si>
  <si>
    <t>Plus: Stock-based comp</t>
  </si>
  <si>
    <t>Plus: Depreciation and amortization</t>
  </si>
  <si>
    <t>Plus: Interest and other expense</t>
  </si>
  <si>
    <t>Plus: Provisions for income tax</t>
  </si>
  <si>
    <t xml:space="preserve">(a) Multiples are calculated excluding the value of net cash/(debt) and are based on the 3-month average daily share price compared to the consensus EPS estimates for the next twelve month period. </t>
  </si>
  <si>
    <t>4Q15</t>
  </si>
  <si>
    <t>FY 2015</t>
  </si>
  <si>
    <t>Implied target price band</t>
  </si>
  <si>
    <t>Mean monthly return</t>
  </si>
  <si>
    <t xml:space="preserve">Standard deviation </t>
  </si>
  <si>
    <t>Implied upper bound</t>
  </si>
  <si>
    <t>Implied Lower bound</t>
  </si>
  <si>
    <t>Risk Estimation Summary (b)</t>
  </si>
  <si>
    <t>Implied P/E target value</t>
  </si>
  <si>
    <t>Adjusted EBITDA Margin (%)</t>
  </si>
  <si>
    <t>By obtaining this model you are deemed to have read and agreed to our Terms of Use. Visit our website for details: https://www.gutenbergresearch.com/terms-of-use.html</t>
  </si>
  <si>
    <t>GR</t>
  </si>
  <si>
    <t>BALANCE SHEET</t>
  </si>
  <si>
    <t>Assets</t>
  </si>
  <si>
    <t>Cash and equivalents</t>
  </si>
  <si>
    <t xml:space="preserve">Accounts receivables, net </t>
  </si>
  <si>
    <t>Prepaid expenses other current assets</t>
  </si>
  <si>
    <t>Total Current Assets</t>
  </si>
  <si>
    <t xml:space="preserve">Property, plant and equipment, net </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</si>
  <si>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</si>
  <si>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</si>
  <si>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</si>
  <si>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</si>
  <si>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</si>
  <si>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</si>
  <si>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</si>
  <si>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</si>
  <si>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</si>
  <si>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</si>
  <si>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</si>
  <si>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</si>
  <si>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 xml:space="preserve">Depreciation and amortization </t>
  </si>
  <si>
    <t>Change in operating assets and liabilities</t>
  </si>
  <si>
    <t>Accounts receivable</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</si>
  <si>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</si>
  <si>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</si>
  <si>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</si>
  <si>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</si>
  <si>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</si>
  <si>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</si>
  <si>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</si>
  <si>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</si>
  <si>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</si>
  <si>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Net cash/(debt) per diluted share (Non-GAAP)</t>
  </si>
  <si>
    <t>Short-term investments</t>
  </si>
  <si>
    <t>Intangible assets</t>
  </si>
  <si>
    <t>Goodwill</t>
  </si>
  <si>
    <t>Other assets</t>
  </si>
  <si>
    <t>Accrued and other liabilities</t>
  </si>
  <si>
    <t>Other investing activities</t>
  </si>
  <si>
    <t>Other financing activities</t>
  </si>
  <si>
    <t>iRobot Income Statement</t>
  </si>
  <si>
    <t>1Q16</t>
  </si>
  <si>
    <t>Cost of revenue excluding D&amp;A</t>
  </si>
  <si>
    <t>SG&amp;A</t>
  </si>
  <si>
    <t>This sheet contains FactSet XML data for use with this workbook's =FDS codes.  Modifying the worksheet's contents may damage the workbook's =FDS functionality.</t>
  </si>
  <si>
    <t>Inventories</t>
  </si>
  <si>
    <t>Accrued payroll</t>
  </si>
  <si>
    <t>Other current liabilities</t>
  </si>
  <si>
    <t>Other funds</t>
  </si>
  <si>
    <t>Amortization</t>
  </si>
  <si>
    <t>Capital Expenditures</t>
  </si>
  <si>
    <t>Purchase/Sale of Investments</t>
  </si>
  <si>
    <t>Repurchase of common &amp; preferred stocks</t>
  </si>
  <si>
    <t>Sale of common &amp; preferred stock</t>
  </si>
  <si>
    <t>Segment Details</t>
  </si>
  <si>
    <t>United States sales ($M)</t>
  </si>
  <si>
    <t>non-US sales ($M)</t>
  </si>
  <si>
    <t>Total sales by geography</t>
  </si>
  <si>
    <t>% of total revenue</t>
  </si>
  <si>
    <t>Home Robots</t>
  </si>
  <si>
    <t>Defense &amp; Security</t>
  </si>
  <si>
    <t>Gross Margins</t>
  </si>
  <si>
    <t>Gross Margin %</t>
  </si>
  <si>
    <t>Dec-13</t>
  </si>
  <si>
    <t>4Q13</t>
  </si>
  <si>
    <t>Other</t>
  </si>
  <si>
    <t>Total sales by product</t>
  </si>
  <si>
    <t>Revenue by business segment</t>
  </si>
  <si>
    <t>SG&amp;A as a % of revenue</t>
  </si>
  <si>
    <t xml:space="preserve">Total gross margin </t>
  </si>
  <si>
    <t>Total Gross Margin %</t>
  </si>
  <si>
    <t>Total Equity</t>
  </si>
  <si>
    <t>Adjusted EBITDA Analysis</t>
  </si>
  <si>
    <t xml:space="preserve">   Gross Profit (GAAP)</t>
  </si>
  <si>
    <t xml:space="preserve">   Gross Profit (Non-GAAP)</t>
  </si>
  <si>
    <t xml:space="preserve">   Total Operating Expenses (ex cost of revenue)</t>
  </si>
  <si>
    <t xml:space="preserve">   Operating Income (GAAP)</t>
  </si>
  <si>
    <t xml:space="preserve">   Operating Income (Non-GAAP)</t>
  </si>
  <si>
    <t xml:space="preserve">   Income before income taxes (GAAP)</t>
  </si>
  <si>
    <t xml:space="preserve">   Net income (GAAP)</t>
  </si>
  <si>
    <t xml:space="preserve">   Net income (Non-GAAP)</t>
  </si>
  <si>
    <t>Diluted EPS (Non-GAAP, Not reported by the company)</t>
  </si>
  <si>
    <t>2Q16</t>
  </si>
  <si>
    <t>Stock-based compensation</t>
  </si>
  <si>
    <t>3Q16</t>
  </si>
  <si>
    <t>_DM|DocDefn|5EF0DDAD64C18E09F585DE9E293389BF</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</si>
  <si>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綁䯭翍阗疭㔕瞁Ⓝ༿㌁矃䴘飏瑧அ㇈襣夋콠祖㲨돳귇緸䮠翨防疤㔀瞊Ⓛཉ㌠矞䴈飪瑧ஈ㆔褵奆켮祬㳦돯귁綱䯲翝险痧㕜瞁⒆༞㌗瞟䴂飈瑠஄ㆀ褲处켣祾㲮돯궛綣䯣翍阧疻㔖瞛Ⓧ༊㌋矜䵄飂瑧ஈㆆ襮奌켴祬㲯돵귌緫䯡翉阺痷㔕矒⒐༅㌀瞗䴊飋瑸ௐ㆜褥奼콲祙㲨돀귣綮䯚羟陫疡㔘瞤⒀༝㌋矼䴁飄瑐஬㆚褄夙켍祹㲕돥궂綦䯖翅陪疐㔐瞞⒌༥㌎矂䴜飅瑢஌ㆅ褋奥콴礬㲖돁궃緶䮭翹陼疢㔉瞹⒀༡㌼矵䴞飿琹஺㆗褖夙켋神㲓돮궅緼䮷翸阋疚㔙瞾ⓓ༢㌣瞁䴬颗瑞தㆡ襹奚켧祜㲬돭귚緸䮤翏阾疸㕈瞜⒁༌㌜瞌䵛颀瑩ஆㆅ襺奋콽祹㲺돴귐緣䯣翃阣痳㔑瞝ⓞ༏㌅矝䴘飃琮ஊ㆘褱奛콽祫㲩돢궓綤䯯翞陨疸㕎瞫⒌༊㌲矘䴎飑瑭ங㇓褠奙콻祹㲷돳귇綰䯧羈防疥㔃矔⒎༝㍙矗䴊飊瑻எ㇓褠奙콻祬㲱뎺귓綤䯮翝阶痮㔒瞂⒓དྷ㌉矛䴘颛瑼ஙㆀ褤奈켭祯㳠돤귆綶䮿翚阡疽㔖矉⒂༄㌔瞊䴍飂瑻ஏ㆚褢奈켭祺㳦돕귷綑䮯翻阀痨㕛矞ⓓང㌵瞘䵋颖琿ெㆻ褮处콱礩㳹돋귚綦䯣翚阺疧㔝瞢⒂༛㌏矄䴛颛琪ந㇏褝奛켯祸㲩돪귱綤䯶翏阏疎㔒瞌⒗༺㌁矅䴷飳瑻எㆇ襡奈켴祾㲇돢귔綩䯏翏阥疭㔝瞳⒰༌㌐矅䴂飈瑯஘ㆩ褌奛켫祪㲫돛귟綿䯔翍阛疐㔷瞚Ⓔམ㌵矓䴼飐琸஠ㆴ褉奀콰礦㳮돟귧綯䯓羞阘疏㕃瞨ⓒ༿㌫知䵓飔瑻஌ㆶ褶奃켯礢㳽돪귅緾䯱翌阶疰㕎矟Ⓟ༈㌉矁䵐飒瑪௖㆓褠奚켥礹㲺돷궎綧䯰羓阵疩㔟瞜⒆ཏ㌅矜䴛额瑺௖ㆁ褳奌콦祾㲶뎼귅緸䯆翁阰疞㔚瞊⒔༌㌖瞗䴊飋瑸ௐ㆓褭奝켲祪㲾돦귘綵䮹翃阧痵㔕瞎⒏༚㌁瞗䴊飋瑸ௐㆆ褫夔켦祾㲷돢궓綤䯯翞陨疥㔙瞜ⓞ༝㌖矄䴎颀瑩ஆㆅ襺奊켳祬㳦돵귀綠䮤翏阾疸㕈瞉⒇༚㌀矞䴈飈瑩ஆ㆐襼奻켂祋㳶돔궕緭䮳羞陾疙㕚矏ⓓཞ㍉矿䴄飐琥௚㇃襯奄켬礽㳻돨귖綖䯫翔阶痵㕑矞ⓓཝ㍖瞇䵙预琨஭㆜褭奺켩祥㲾뎥궄緵䮶羜陥痺㕑矏⒠༆㌉矁䴊飈瑱஥㆔褬夔콢礽㳻돨귖綆䯮翏阠疻㕎矍Ⓛཉ㌴矔䴙飏瑧ஏㆰ褯夔콢礽㳻돨귆綌䯬翾阶疺㔚瞀⒇པ㍆瞁䵉领瑎ங㆜褤奍켬祦㲕돪귐緸䮠羌陳疄㔒瞜⒗༤㌋矕䴂飀瑡எ㆑褃夔콢祫㲴뎥궕綉䯣翝阧疅㔜瞋⒊༏㌍矔䴏飱瑠எ㆛襼夛콰礮㳬뎷궇緫䮲羟险痹㕃矁ⓗཛ㍊瞅䵒预琨நㆺ褳奌켲礢㳹뎥궕綖䯭翛阡疫㔖瞮⒓༙㍙瞓䵛预琨஭㆑褲奆켣祑㲺돢궈緧䮠美阕疬㔀瞫⒌༊㌱矃䴇颛琪௉㇕褀奝켐祾㲯뎺궗緧䮼羣陙痨㕓矏Ⓝཕ㌠矞䴈飤瑧ஏㆌ褒奈켲祫㳥돉근綑䯇翪陳疛㔧瞮Ⓑ༬㌷矢䴮飥瑝ஹㆼ褕奬켓礿㲚돃궕綀䯚翭阛疉㔽瞨⒦ཉ㌧矾䴦飫瑁ஸㆦ褈奧켗神㲈뎨귱綪䯡翬阼疬㔊瞼⒗༈㌖矅䵕颫琂ோ㇕襡夕켄祺㲨돵규綵䯶翇阼疦㕓矀ⓝཤ㍮瞑䵋领琨ௗㆼ褅夜켅祙㳫돃귴綁䮴羚阐痹㕋瞪ⓓཐ㌢瞄䵓颓瑌ம㇌褄夐콳礬㳣독귳緹䮭翧阗痶㕾知Ⓝཉ㍘瞞䴯飉瑫ய㆐褧夗콍礕㳧돃귔綱䯣羐</t>
  </si>
  <si>
    <t>_DM|LnkdItm|_bdm.1d26dd376ef24720b03946cc741ad1f2.edm|_bdm.d0fee0b7ff6c4989bdc8de55af0ab6c0.edm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</si>
  <si>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䵝颖琹௓㇗西夣콠礿㳻뎻귥綷䯶翝陭病㕹矏Ⓝཉ㍄瞑䵋颚瑘ஙㆁ襡夔콢礭㳭뎶궍緧䮢翧陮痪㕂矍Ⓝ༽㍙瞓䵛预琶௦ㇿ襡変콠礿㳻뎧궉綖䯰翍陳疉㔃瞟ⓞཋ㍜瞓䵋飰瑩இ㇈襣够콰礮㳣뎧귺綩䯦羓陱痪㕓瞺⒓།㌦矈䵖预瑼஄㆝襣奼켰祻㲔뎺궗緷䮲羟除痦㕃矝Ⓧཙ㍕瞋䵚颖琦௟㇇襯夑콢礿㲘돳귷綼䮿羌阧疧㔛矍Ⓝ༪㌖矅䴤飈琵௉㇇襱夞콮礯㳩뎷궄緿䮳羞陽痼㕁矁ⓗད㍆瞏䵦颬琨ோ㇕襡変콠礿㳻뎻귶綱䯺翚陭疌㔖瞉⒆༛㌖矔䴏领瑼ஊㆍ襡奚켳祺㲯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礪㳬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㳮뎹궸総䮢美陳痨㕓矏Ⓝཉ㍄瞑䵋领琨ோ㇉褅奄켳礡㳖뎧궕緥䮢美陳痨㕓矏Ⓝཉ㍄瞑䵋领琨ௗㆱ褨変켎礢㳹돢귒緧䮢翸陮痪㕃矍Ⓝ༽㍙瞓䴢飈瑼எ㆒褤夋콠礰㳥뎍궕緥䮢美陳痨㕓矏Ⓝཉ㍄瞑䵋领琨ோ㇉褅奄콠祑㳦돋귐綫䮠美阅痵㕑矙Ⓛ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</si>
  <si>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5EF0DDAD64C18E09F585DE9E293389BF</t>
  </si>
  <si>
    <t>_DM|LnkdItm|_bdm.1d26dd376ef24720b03946cc741ad1f2.edm|_bdm.06da8a101e0d43209928731a06a4deac.edm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</si>
  <si>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䵝颖琹௓㇗西夣콠礿㳻뎻귥綷䯶翝陭病㕹矏Ⓝཉ㍄瞑䵋颚瑘ஙㆁ襡夔콢礭㳭뎶궍緧䮢翧陮痪㕂矍Ⓝ༽㍙瞓䵛预琶௦ㇿ襡変콠礿㳻뎧궉綖䯰翍陳疉㔃瞟ⓞཋ㍜瞓䵋飰瑩இ㇈襣够콰礮㳣뎧귺綩䯦羓陱痪㕓瞺⒓།㌦矈䵖预瑼஄㆝襣奼켰祻㲔뎺궗緷䮲羟除痦㕃矝Ⓧཙ㍕瞋䵚颖琦௟㇇襯夘콢礿㲘돳귷綼䮿羌阧疧㔛矍Ⓝ༪㌖矅䴤飈琵௉㇇襱夞콮礯㳩뎷궄緿䮳羞陽痼㕁矁ⓖམ㍆瞏䵦颬琨ோ㇕襡変콠礿㳻뎻귶綱䯺翚陭疌㔖瞉⒆༛㌖矔䴏领瑼ஊㆍ襡奚켳祺㲯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礪㳬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㳮뎹궸総䮢美陳痨㕓矏Ⓝཉ㍄瞑䵋领琨ோ㇉褅奄켳礡㳖뎧궕緥䮢美陳痨㕓矏Ⓝཉ㍄瞑䵋领琨ௗㆱ褨変켎礢㳹돢귒緧䮢翸陮痪㕃矍Ⓝ༽㍙瞓䴢飈瑼எ㆒褤夋콠礰㳥뎍궕緥䮢美陳痨㕓矏Ⓝཉ㍄瞑䵋领琨ோ㇉褅奄콠祑㳦돋귐綫䮠美阅痵㕑矙Ⓛ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</si>
  <si>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October 1, 2016</t>
  </si>
  <si>
    <t>January 2, 2016</t>
  </si>
  <si>
    <t>ASSETS</t>
  </si>
  <si>
    <t>Current assets:</t>
  </si>
  <si>
    <t>Cash and cash equivalents</t>
  </si>
  <si>
    <t>Short term investments</t>
  </si>
  <si>
    <t>Accounts receivable, net of allowance of $29 at October 1, 2016 and $33 at January 2, 2016</t>
  </si>
  <si>
    <t>Unbilled revenue</t>
  </si>
  <si>
    <t>Inventory</t>
  </si>
  <si>
    <t>Other current assets</t>
  </si>
  <si>
    <t>Total current assets</t>
  </si>
  <si>
    <t>Property and equipment, net</t>
  </si>
  <si>
    <t>Deferred tax assets</t>
  </si>
  <si>
    <t>Intangible assets, net</t>
  </si>
  <si>
    <t>Total assets</t>
  </si>
  <si>
    <t>LIABILITIES, REDEEMABLE CONVERTIBLE PREFERRED STOCK AND
 STOCKHOLDERS’ EQUITY</t>
  </si>
  <si>
    <t>Current liabilities:</t>
  </si>
  <si>
    <t>Accrued expenses</t>
  </si>
  <si>
    <t>Accrued compensation</t>
  </si>
  <si>
    <t>Deferred revenue and customer advances</t>
  </si>
  <si>
    <t>Total current liabilities</t>
  </si>
  <si>
    <t>Long term liabilities</t>
  </si>
  <si>
    <t>Commitments and contingencies (Note 7)</t>
  </si>
  <si>
    <t>Redeemable convertible preferred stock, 5,000,000 shares authorized and none outstanding</t>
  </si>
  <si>
    <t>—</t>
  </si>
  <si>
    <t>Common stock, $0.01 par value, 100,000,000 shares authorized; 26,970,474 and 29,091,806 shares issued and outstanding at October 1, 2016 and January 2, 2016, respectively</t>
  </si>
  <si>
    <t>Additional paid-in capital</t>
  </si>
  <si>
    <t>Retained earnings</t>
  </si>
  <si>
    <t>Accumulated other comprehensive loss</t>
  </si>
  <si>
    <t>Total stockholders’ equity</t>
  </si>
  <si>
    <t>Total liabilities, redeemable convertible preferred stock and stockholders’ equity</t>
  </si>
  <si>
    <t>_DM|LnkdItm|_bdm.1d26dd376ef24720b03946cc741ad1f2.edm|_bdm.55349350bf074599a0d21c6f0ef27a80.edm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</si>
  <si>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䵝颒琽௞㇇襣夤콊礿㳻뎧궉綕䯰翚阠痶㕾知Ⓝཉ㍄瞑䵋领琴஻ㆇ褵奿콽礽㳪뎳궀緰䮰羌陳疁㕎矍ⓒཋ㍄知䵖预琸௉㇋襌変콠礿㳻뎧궕緥䮾翽阡疫㕓瞮⒓༙㍙瞓䵓预琨஽㆔褭夋콱礩㳯뎲궇緧䮢翡阿疬㕎矍Ⓛཉ㌱矁䴏飤瑱௖㇗褵奁콢礿㲎돣귺綫䮿羌陡痸㕂矘Ⓧཙ㍖瞟䵛颗琲௚㇅襯夛콮礪㳭뎧귶綷䯶翬阪痵㕑瞛⒌༁㍆瞑䴨飔瑼த㆛襼夛콰礮㳬뎷궇緫䮲羟险痹㕃矁ⓗཛ㍊瞄䵝预琶௦ㇿ襡変콠礿㳻뎧궕緥䮾翭阧疰㔇矑⒠༈㌗矙䵋飇瑦ஏ㇕褢奚켨礿㲾돲규綳䯣翂阶疦㔇瞜Ⓝ༦㌇矅䴄飄瑭ங㇕襰変콲礯㳪뎧귴綖䯑翫阇疛㕏矀⒠༝㌜矅䵕颫琂ோ㇕襡変콠礿㳻뎧궉綁䯭翍阗疭㔕瞁Ⓝ༿㌁矃䴘飏瑧அ㇈襣夋콠祖㲨돳귇緸䮠翺阡疽㔖矍ⓝཤ㍮瞑䵋领琨ோ㇕襡変콠礿㳻돎귱緻䮷翫阕痸㔷瞫⒢༭㍒瞅䴨颗琰ம㇅襸夜콸礪㲟뎾귰緷䮻羝陠痰㕊瞭⒥ཕ㍋矸䴯题琅௡㇕襡変콠礿㳻뎧궕緹䮭翪阼疫㔷瞊⒅༇㍚瞼䵡领琨ோ㇕襡変콠礿㳻돔귁綵䯱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䵞频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독극綀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奦켄祆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飴琪ோㆡ襼奺켴祭㲲돠궗緥䮭羐陞痂㕓矏Ⓝཉ㍄瞑䵋领琨ோ㇕襡変콠礿㳧돮귘緥䯌羓陱疁㔗瞗Ⓛཉ㌲瞌䵉颐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痻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</si>
  <si>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_DM|LnkdItm|_bdm.1d26dd376ef24720b03946cc741ad1f2.edm|_bdm.271efa77a3b24bd3878df79a7960c1af.edm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</si>
  <si>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䵜颟琱௚㇀襣夤콊礿㳻뎧궉綕䯰翚阠痶㕾知Ⓝཉ㍄瞑䵋领琴஻ㆇ褵奿콽礽㳪뎾권練䮷羌陳疁㕎矍ⓒཋ㍄知䵖预琸௉㇋襌変콠礿㳻뎧궕緥䮾翽阡疫㕓瞮⒓༙㍙瞓䵓预琨஽㆔褭夋콱礨㳢뎶궀緧䮢翡阿疬㕎矍Ⓛཉ㌱矁䴏飤瑱௖㇗褵奁콢礿㲎돣귺綫䮿羌陡痸㕂矘Ⓧཙ㍖瞟䵛颗琲௚㇅襯夛콮礪㳭뎧귶綷䯶翬阪痵㕑瞛⒌༁㍆瞑䴨飔瑼த㆛襼夛콰礮㳬뎷궇緫䮲羟险痹㕃矁ⓗཛ㍊瞄䵝预琶௦ㇿ襡変콠礿㳻뎧궕緥䮾翭阧疰㔇矑⒠༈㌗矙䵋飇瑦ஏ㇕褢奚켨礿㲾돲규綳䯣翂阶疦㔇瞜Ⓝ༣㌅矟䴞飇瑺ஒ㇕襳変콲礯㳪뎧귴綖䯑翫阇疛㕏矀⒠༝㌜矅䵕颫琂ோ㇕襡変콠礿㳻뎧궉綁䯭翍阗疭㔕瞁Ⓝ༿㌁矃䴘飏瑧அ㇈襣夋콠祖㲨돳귇緸䮠翺阡疽㔖矍ⓝཤ㍮瞑䵋领琨ோ㇕襡変콠礿㳻돎귱緻䮷翫阕痸㔷瞫⒢༭㍒瞅䴨颗琰ம㇅襸夜콸礪㲟뎾귰緷䮻羝陠痰㕊瞭⒥ཕ㍋矸䴯题琅௡㇕襡変콠礿㳻뎧궕緹䮭翪阼疫㔷瞊⒅༇㍚瞼䵡领琨ோ㇕襡変콠礿㳻돔귁綵䯱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䵞频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독극綀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奦켄祆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飴琪ோㆡ襼奺켴祭㲲돠궗緥䮭羐陞痂㕓矏Ⓝཉ㍄瞑䵋领琨ோ㇕襡変콠礿㳧돮귘緥䯌羓陱疁㔗瞗Ⓛཉ㌲瞌䵉颐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痿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</si>
  <si>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_DM|LnkdItm|_bdm.1d26dd376ef24720b03946cc741ad1f2.edm|_bdm.a41e7876318a426db6b4098e2daa966e.edm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</si>
  <si>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䵓颗琿௒㇗西夣콠礿㳻뎻귥綷䯶翝陭病㕹矏Ⓝཉ㍄瞑䵋颚瑘ஙㆁ襡夔콢礬㳣뎰권緧䮢翧陮痪㕂矍Ⓝ༽㍙瞓䵛预琶௦ㇿ襡変콠礿㳻뎧궉綖䯰翍陳疉㔃瞟ⓞཋ㍜瞓䵋飰瑩இ㇈襣夑콱礨㳢뎧귺綩䯦羓陱痪㕓瞺⒓།㌦矈䵖预瑼஄㆝襣奼켰祻㲔뎺궗緷䮲羟除痦㕃矝Ⓧཙ㍕瞋䵚颖琦௟㇇襯够콢礿㲘돳귷綼䮿羌阧疧㔛矍Ⓝ༪㌖矅䴤飈琵௉㇇襱夞콮礯㳩뎷궄緿䮳羞陽痼㕁矁ⓖཟ㍆瞏䵦颬琨ோ㇕襡変콠礿㳻뎻귶綱䯺翚陭疛㔛瞀⒑༝㍄矅䴎飔瑥ோ㆜褯奌켳祫㲶돩귁綶䮢翡阰疼㔜瞍⒆༛㍄瞀䵇领琺௛㇄襷奨켓祌㲞돔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㕆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뎵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</si>
  <si>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_DM|LnkdItm|_bdm.1d26dd376ef24720b03946cc741ad1f2.edm|_bdm.7034496b747c433ea6b1d20910770894.edm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</si>
  <si>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䵘颗琺௟㇗西夣콠礿㳻뎻귥綷䯶翝陭病㕹矏Ⓝཉ㍄瞑䵋颚瑘ஙㆁ襡夔콢礬㳨뎵궁緧䮢翧陮痪㕂矍Ⓝ༽㍙瞓䵛预琶௦ㇿ襡変콠礿㳻뎧궉綖䯰翍陳疉㔃瞟ⓞཋ㍜瞓䵋飰瑩இ㇈襣多콱礭㳯뎧귺綩䯦羓陱痪㕓瞺⒓།㌦矈䵖预瑼஄㆝襣奼켰祻㲔뎺궗緷䮲羟除痦㕃矝Ⓧཙ㍕瞋䵚颖琦௟㇇襯够콢礿㲘돳귷綼䮿羌阧疧㔛矍Ⓝ༪㌖矅䴤飈琵௉㇇襱夞콮礯㳩뎷궄緿䮳羞陽痼㕁矁ⓖཟ㍆瞏䵦颬琨ோ㇕襡変콠礿㳻뎻귶綱䯺翚陭疛㔛瞀⒑༝㍄矅䴎飔瑥ோ㆜褯奌켳祫㲶돩귁綶䮢翤防疦㔆瞎⒑༐㍄瞃䵇领琺௛㇄襷奨켓祌㲞돔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㕆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뎲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</si>
  <si>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_DM|LnkdItm|_bdm.1d26dd376ef24720b03946cc741ad1f2.edm|_bdm.b85c4be4e8ca43d28aab37873f24d419.edm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</si>
  <si>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䵜颐琹௙㇗西夣콠礿㳻뎻귥綷䯶翝陭病㕹矏Ⓝཉ㍄瞑䵋颚瑘ஙㆁ襡夔콢礩㳬뎶궇緧䮢翧陮痪㕂矍Ⓝ༽㍙瞓䵛预琶௦ㇿ襡変콠礿㳻뎧궉綖䯰翍陳疉㔃瞟ⓞཋ㍜瞓䵋飰瑩இ㇈襣夞콶礮㳩뎧귺綩䯦羓陱痪㕓瞺⒓།㌦矈䵖预瑼஄㆝襣奼켰祻㲔뎺궗緷䮲羟除痦㕃矝Ⓧཙ㍕瞋䵚颖琦௟㇇襯够콢礿㲘돳귷綼䮿羌阧疧㔛矍Ⓝ༪㌖矅䴤飈琵௉㇇襱夞콮礯㳩뎷궄緿䮳羞陽痼㕁矁ⓖཟ㍆瞏䵦颬琨ோ㇕襡変콠礿㳻뎻귶綱䯺翚陭疉㔐瞌⒌༜㌊矅䴘领瑺எ㆖褤奟켡祽㲷뎫궕綫䯧翚陳疧㔕矏⒂༅㌈矞䴜飇瑦ஈ㆐襡奏콠礻㳩뎧귔綱䮢翡阰疼㔜瞍⒆༛㍄瞀䵇领琺௛㇄襷奈켮祻㳻뎴궆緥䯣翚陳疂㔒瞁⒖༈㌖矈䵋颔琤ோ㇇襱够콠祐㲸돨귗綠䯰美院痤㕓矝ⓓམ㍒瞑䴪飵瑛மㆡ褒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뎲궂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궍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襳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</si>
  <si>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_DM|LnkdItm|_bdm.1d26dd376ef24720b03946cc741ad1f2.edm|_bdm.d84908741f5243ed88e8dadb08dc4537.edm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</si>
  <si>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颒琾௜㇌襣夤콊礿㳻뎧궉綕䯰翚阠痶㕾知Ⓝཉ㍄瞑䵋领琴஻ㆇ褵奿콽礽㳪뎳궃緲䮻羌陳疁㕎矍ⓒཋ㍄知䵖预琸௉㇋襌変콠礿㳻뎧궕緥䮾翽阡疫㕓瞮⒓༙㍙瞓䵓预琨஽㆔褭夋콱礯㳯뎰권緧䮢翡阿疬㕎矍Ⓛཉ㌱矁䴏飤瑱௖㇗褵奁콢礿㲎돣귺綫䮿羌陡痸㕂矘Ⓧཙ㍖瞟䵛颗琲௚㇅襯夛콮礪㳭뎧귶綷䯶翬阪痵㕑瞛⒌༁㍆瞑䴨飔瑼த㆛襼夛콰礮㳬뎷궇緫䮲羟险痹㕃矁ⓗཛ㍊瞄䵝预琶௦ㇿ襡変콠礿㳻뎧궕緥䮾翭阧疰㔇矑⒢༊㌇矞䴞飈瑼஘㇕褳奊켥祶㲭돥귙綠䮮美阽疭㔇矏⒌༏㍄矐䴇飊瑧ஜ㆔褯奌콠祰㲽뎣궇緼䮢翏阧痨㔼瞌⒗༆㌆矔䴙领琹ே㇕襳夘콶礿㲺돣궕緡䮱羝陳疩㔇矏⒩༈㌊矄䴊飔瑱ோ㇇襭夛콰礮㳭돍귔綫䯷翏阡疱㕓矝Ⓩཉ㍖瞁䵚颐琨பㆦ褒好켓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䮷羙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羖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켄礽㳻뎺궗綖䯶翜阺疦㔔矍Ⓝཆ㍚瞼䵡领琨ோ㇕襡変콠礿㳻뎧궕緥䮢美陯疌㔚瞂Ⓝ༧㍙瞓䴢飂瑰௉㇕褗夋콵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</si>
  <si>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_DM|LnkdItm|_bdm.1d26dd376ef24720b03946cc741ad1f2.edm|_bdm.1f491c953da240f38e00e7329d367b1c.edm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</si>
  <si>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䵘颟琪௕ㇸ襋変콠礿㳧돵귁綶䮼羣陙痨㕓矏Ⓝཉ㍄瞍䴻飔瑼ோㆣ襼夘콳礦㳹돎궈緧䮳羌陳疜㕎矍ⓓཋ㍚瞼䵡领琨ோ㇕襡変콠礣㲈돤궕綄䯲翞陮痪㕋矍Ⓝ༿㌅矝䵖预琹௘㇌襣奦켬祻㳦뎥궕綐䯲翊阑疱㕎矍⒗༆㌌瞓䵋飳瑸ஏㆺ褯夋콲礯㳪뎩궅緷䮬羞院痲㕂矟Ⓧཝ㍖瞟䵞颐琪ோㆶ褳奫켹礢㳹돨귝緧䮢翭阡疼㔼瞁ⓞཋ㍖瞁䵚频琦௛㇇襯夘콺礮㳫뎳궇緫䮷羘陱痶㕾知Ⓝཉ㍄瞑䵋领琨ோ㇕襡奪켴祧㲯돒귛綧䯫翂阿疭㔗矏⒑༌㌒矔䴅飓瑭ோㆺ褢奆켢祺㲩뎶궙緥䮰羞院痾㕓瞮⒰༺㌡知䴸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夜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콹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䵙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</si>
  <si>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_DM|LnkdItm|_bdm.1d26dd376ef24720b03946cc741ad1f2.edm|_bdm.7e7dea122d4a407a967bafa18252cc08.edm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</si>
  <si>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䵞颔琪௕ㇸ襋変콠礿㳧돵귁綶䮼羣陙痨㕓矏Ⓝཉ㍄瞍䴻飔瑼ோㆣ襼夝콵礭㳹돎궈緧䮳羌陳疜㕎矍ⓓཋ㍚瞼䵡领琨ோ㇕襡変콠礣㲈돤궕綄䯲翞陮痪㕋矍Ⓝ༿㌅矝䵖预琼௞㇇襣奦켬祻㳦뎥궕綐䯲翊阑疱㕎矍⒗༆㌌瞓䵋飳瑸ஏㆺ褯夋콲礯㳪뎩궅緷䮬羞院痲㕂矟Ⓧཝ㍖瞟䵞颐琪ோㆶ褳奫켹礢㳹돨귝緧䮢翭阡疼㔼瞁ⓞཋ㍖瞁䵚频琦௛㇇襯夘콺礮㳫뎳궇緫䮷羘陱痶㕾知Ⓝཉ㍄瞑䵋领琨ோ㇕襡奪켴祧㲯돒귛綧䯫翂阿疭㔗矏⒑༌㌒矔䴅飓瑭ோㆿ褠奜켡祭㲢뎵궙緥䮰羞院痾㕓瞮⒰༺㌡知䴸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夜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콹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䵞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</si>
  <si>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_DM|LnkdItm|_bdm.1d26dd376ef24720b03946cc741ad1f2.edm|_bdm.607cb7642d1d4f39bed15b10ddcbece7.edm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</si>
  <si>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䵚颖琾௒㇗西夣콠礿㳻뎻귥綷䯶翝陭病㕹矏Ⓝཉ㍄瞑䵋颚瑘ஙㆁ襡夔콢礩㳪뎱권緧䮢翧陮痪㕂矍Ⓝ༽㍙瞓䵛预琶௦ㇿ襡変콠礿㳻뎧궉綖䯰翍陳疉㔃瞟ⓞཋ㍜瞓䵋飰瑩இ㇈襣夘콰礩㳢뎧귺綩䯦羓陱痪㕓瞺⒓།㌦矈䵖预瑼஄㆝襣奼켰祻㲔뎺궗緷䮲羟除痦㕃矝Ⓧཙ㍕瞋䵚颖琦௟㇇襯够콢礿㲘돳귷綼䮿羌阧疧㔛矍Ⓝ༪㌖矅䴤飈琵௉㇇襱夞콮礯㳩뎷궄緿䮳羞陽痼㕁矁ⓖཟ㍆瞏䵦颬琨ோ㇕襡変콠礿㳻뎻귶綱䯺翚陭疁㔝瞙⒆༇㌐矞䴙食琨த㆖褵奋켥祭㳻뎫궕緷䮲羟陥痨㔲瞼⒰༬㌰矢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夞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夘콰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䵙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</si>
  <si>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_DM|LnkdItm|_bdm.1d26dd376ef24720b03946cc741ad1f2.edm|_bdm.5502b3a395334c4cb661680edece1e2e.edm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</si>
  <si>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䵚颐琿௓㇗西夣콠礿㳻뎻귥綷䯶翝陭病㕹矏Ⓝཉ㍄瞑䵋颚瑘ஙㆁ襡夔콢礩㳪뎰궍緧䮢翧陮痪㕂矍Ⓝ༽㍙瞓䵛预琶௦ㇿ襡変콠礿㳻뎧궉綖䯰翍陳疉㔃瞟ⓞཋ㍜瞓䵋飰瑩இ㇈襣夘콶礨㳣뎧귺綩䯦羓陱痪㕓瞺⒓།㌦矈䵖预瑼஄㆝襣奼켰祻㲔뎺궗緷䮲羟除痦㕃矝Ⓧཙ㍕瞋䵚颖琦௟㇇襯够콢礿㲘돳귷綼䮿羌阧疧㔛矍Ⓝ༪㌖矅䴤飈琵௉㇇襱夞콮礯㳩뎷궄緿䮳羞陽痼㕁矁ⓖཟ㍆瞏䵦颬琨ோ㇕襡変콠礿㳻뎻귶綱䯺翚陭疁㔝瞙⒆༇㌐矞䴙食琨஡㆔褯奈켲祦㳻뎫궕緷䮲羟陥痨㔲瞼⒰༬㌰矢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夞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夘콰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䵞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</si>
  <si>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_DM|LnkdItm|_bdm.1d26dd376ef24720b03946cc741ad1f2.edm|_bdm.3d75c08834294f7787dc8a4a31bd4185.edm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</si>
  <si>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颕琽௜㇗西夣콠礿㳻뎻귥綷䯶翝陭病㕹矏Ⓝཉ㍄瞑䵋颚瑘ஙㆁ襡夔콢礮㳫뎲궂緧䮢翧陮痪㕂矍Ⓝ༽㍙瞓䵛预琶௦ㇿ襡変콠礿㳻뎧궉綖䯰翍陳疉㔃瞟ⓞཋ㍜瞓䵋飰瑩இ㇈襣夙콳礪㳬뎧귺綩䯦羓陱痪㕓瞺⒓།㌦矈䵖预瑼஄㆝襣奼켰祻㲔뎺궗緷䮲羟除痦㕃矝Ⓧཙ㍕瞋䵚颖琦௟㇇襯够콢礿㲘돳귷綼䮿羌阧疧㔛矍Ⓝ༪㌖矅䴤飈琵௉㇇襱夞콮礯㳩뎷궄緿䮳羞陽痼㕁矁ⓖཟ㍆瞏䵦颬琨ோ㇕襡変콠礿㳻뎻귶綱䯺翚陭疇㔇瞇⒆༛㍄矒䴞飔瑺எ㆛褵奈켳祬㲾돴궕綊䯡翚阼疪㔖瞝Ⓝམ㍈瞑䵙颖琹௝㇕褀奺켅祋㲈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陦痿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痹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</si>
  <si>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_DM|LnkdItm|_bdm.1d26dd376ef24720b03946cc741ad1f2.edm|_bdm.915ee8fe78974004b634493a19095b94.edm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</si>
  <si>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瞈䵞颖琹௉㇋襌変콠礿㳻돗귇綱䯱羐陞痂㕓矏Ⓝཉ㍄瞑䵗飶瑺ட㇕褗夋콹礪㳫뎥궕綌䮿羌院痪㕓瞻ⓞཋ㍔瞓䵕颫琂ோ㇕襡変콠礿㳻돔귇綦䮢翯阣疸㕎矍ⓛཋ㍄矧䴊飊琵௉㇌襴夘콢礿㲔돣궈緧䮠美阆疸㔗瞭⒚པ㍆矅䴄风琪ோㆠ褱奦켮礢㳹뎷궄緲䮬羞陡痦㕃矞ⓙམ㍔瞟䵟颔琦௞㇃襣奪켲祫㲙뎺궗綱䯭翆陱痨㔰瞝⒗༦㌊瞌䵉颔琸௚㇂襯夛콮礯㳪뎶궅緫䮶羜陽痽㕅矍ⓝཤ㍮瞑䵋领琨ோ㇕襡変콠礣㲘돿귁緻䯍翚阻疭㔁矏⒀༜㌖矃䴎飈瑼ோ㆔褲奌켴祬㳻돦귛綰䯣翜阪痨㕁矃Ⓝཛ㍔瞀䵝领瑉ஸㆦ褄奺콼礰㲘돿귁緻䮏群陳痨㕓矏Ⓝཉ㍄瞑䵋领琴ய㆚褢奌켦祱㳻돢귇綶䯫翁阽痵㕑矝Ⓛཉ㌭矂䴻飒瑺௖㇗褕奜켥礽㳥뎍궕緥䮢美陳痨㕓矏Ⓝཉ㍄瞑䵗飯瑌௕㇀褄夙켄祛㲚뎱궁綆䮳羖阖痸㕊瞩ⓖད㍑矵䴮颟瑍௙㇌襲夑콹祝㲝뎨근綁䮼羣陙痨㕓矏Ⓝཉ㍄瞑䵋领琨ௗ㇚褅奊켄祺㲽뎹궸総䮢美陳痨㕓矏Ⓝཉ㍄瞑䵗飵瑼஛ㆆ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緰䮵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䴪飤瑄ம㇗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瞭⒬༭㌽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䯐羌陳疜㕎矍⒰༝㌖矘䴅飁琪ோ㇚西夣콠礿㳻뎧궕緥䮢美陳痨㕓矏Ⓝཉ㍄瞍䴯飏瑥ோㆻ襼奠켤祧㳹돑궈緧䮳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켄礽㳻뎺궗綖䯶翜阺疦㔔矍Ⓝཆ㍚瞼䵡领琨ோ㇕襡変콠礿㳻뎧궕緥䮢美陯疌㔚瞂Ⓝ༧㍙瞓䴢飂瑰௉㇕褗夋콵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</si>
  <si>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_DM|LnkdItm|_bdm.1d26dd376ef24720b03946cc741ad1f2.edm|_bdm.fc4466f64a844c509417c4f68918268e.edm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</si>
  <si>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䵟颗琱௛㇍襣夤콊礿㳻뎧궉綕䯰翚阠痶㕾知Ⓝཉ㍄瞑䵋领琴஻ㆇ褵奿콽礽㳨뎶권緵䮺羌陳疁㕎矍ⓒཋ㍄知䵖预琸௉㇋襌変콠礿㳻뎧궕緥䮾翽阡疫㕓瞮⒓༙㍙瞓䵓预琨஽㆔褭夋콳礫㳪뎷궍緧䮢翡阿疬㕎矍Ⓛཉ㌱矁䴏飤瑱௖㇗褵奁콢礿㲎돣귺綫䮿羌陡痸㕂矘Ⓧཙ㍖瞟䵛颗琲௚㇅襯夛콮礪㳭뎧귶綷䯶翬阪痵㕑瞛⒌༁㍆瞑䴨飔瑼த㆛襼夛콰礮㳬뎷궇緫䮲羟险痹㕃矁ⓗཛ㍊瞄䵝预琶௦ㇿ襡変콠礿㳻뎧궕緥䮾翭阧疰㔇矑Ⓑ༆㌐矐䴇领瑫ஞㆇ褳奇켴礿㲺돴귐綱䯱美阜疫㔇瞀⒁༌㌖瞑䵚颊琨௙㇅襰変켁祌㲈돓귦緹䮭翭阧疰㔇矑⓮ལ㍄瞑䵋领琨ோ㇕襡変콼祛㲴돃귐綣䯬美阅疭㔁瞜⒊༆㌊瞌䵉颔琪ோㆼ褲奝켲礢㳹돵귀綠䮠羐陞痂㕓矏Ⓝཉ㍄瞑䵋领琨ோ㇕襡奠켄礡㳮돁궅綁䯆翯阗痾㕇瞬ⓒད㌡瞁䵒飠琽௓㇀褅夐켅礭㳢뎴궍緼䯀翨陯痧㔺瞫ⓝཤ㍮瞑䵋领琨ோ㇕襡変콠礣㳴돨귖綁䯧翈阽痶㕾知Ⓝཉ㍄瞑䵋领琨ோ㇕襡奺켴祯㲨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矚ⓔ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ཛ㍆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緷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</si>
  <si>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_DM|LnkdItm|_bdm.1d26dd376ef24720b03946cc741ad1f2.edm|_bdm.0700a7f7ad4244fc8ae596f560cf7f28.edm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</si>
  <si>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䵓颟琻௟㇌襣夤콊礿㳻뎧궉綕䯰翚阠痶㕾知Ⓝཉ㍄瞑䵋领琴஻ㆇ褵奿콽礽㳨뎾궆緱䮻羌陳疁㕎矍ⓒཋ㍄知䵖预琸௉㇋襌変콠礿㳻뎧궕緥䮾翽阡疫㕓瞮⒓༙㍙瞓䵓预琨஽㆔褭夋콳礧㳢뎳권緧䮢翡阿疬㕎矍Ⓛཉ㌱矁䴏飤瑱௖㇗褵奁콢礿㲎돣귺綫䮿羌陡痸㕂矘Ⓧཙ㍖瞟䵛颗琲௚㇅襯夛콮礪㳭뎧귶綷䯶翬阪痵㕑瞛⒌༁㍆瞑䴨飔瑼த㆛襼夛콰礮㳬뎷궇緫䮲羟险痹㕃矁ⓗཛ㍊瞄䵝预琶௦ㇿ襡変콠礿㳻뎧궕緥䮾翭阧疰㔇矑Ⓑ༆㌐矐䴇领瑫ஞㆇ褳奇켴礿㲺돴귐綱䯱美阙疩㔝瞚⒂༛㌝瞑䵙颊琨௙㇅襰変켁祌㲈돓귦緹䮭翭阧疰㔇矑⓮ལ㍄瞑䵋领琨ோ㇕襡変콼祛㲴돃귐綣䯬美阅疭㔁瞜⒊༆㌊瞌䵉颔琪ோㆼ褲奝켲礢㳹돵귀綠䮠羐陞痂㕓矏Ⓝཉ㍄瞑䵋领琨ோ㇕襡奠켄礡㳮돁궅綁䯆翯阗痾㕇瞬ⓒད㌡瞁䵒飠琽௓㇀褅夐켅礭㳢뎴궍緼䯀翨陯痧㔺瞫ⓝཤ㍮瞑䵋领琨ோ㇕襡変콠礣㳴돨귖綁䯧翈阽痶㕾知Ⓝཉ㍄瞑䵋领琨ோ㇕襡奺켴祯㲨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矚ⓔ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ཛ㍆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緰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</si>
  <si>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_DM|LnkdItm|_bdm.1d26dd376ef24720b03946cc741ad1f2.edm|_bdm.0d90d52a550c4552b27afbf401179e27.edm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</si>
  <si>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䵝频琼௞㇗西夣콠礿㳻뎻귥綷䯶翝陭病㕹矏Ⓝཉ㍄瞑䵋颚瑘ஙㆁ襡夔콢礭㳭뎳궀緧䮢翧陮痪㕂矍Ⓝ༽㍙瞓䵛预琶௦ㇿ襡変콠礿㳻뎧궉綖䯰翍陳疉㔃瞟ⓞཋ㍜瞓䵋飰瑩இ㇈襣够콷礫㳮뎧귺綩䯦羓陱痪㕓瞺⒓།㌦矈䵖预瑼஄㆝襣奼켰祻㲔뎺궗緷䮲羟除痦㕃矝Ⓧཙ㍕瞋䵚颖琦௟㇇襯够콢礿㲘돳귷綼䮿羌阧疧㔛矍Ⓝ༪㌖矅䴤飈琵௉㇇襱夞콮礯㳩뎷궄緿䮳羞陽痼㕁矁ⓖཟ㍆瞏䵦颬琨ோ㇕襡変콠礿㳻뎻귶綱䯺翚陭疘㔁瞀⒓༌㌖矅䴒领瑩அ㆑襡奘켵祶㲫돢귛綱䮮美阽疭㔇矏⒬༊㌐矞䴉飃瑺ோ㇄襭夛콰礮㳭돆귦綖䯇翺阀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瞄䵜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䵚颕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痺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</si>
  <si>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_DM|LnkdItm|_bdm.1d26dd376ef24720b03946cc741ad1f2.edm|_bdm.361ad66a95564a93bcf08d5dbd117517.edm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</si>
  <si>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䵝颞琽௛㇗西夣콠礿㳻뎻귥綷䯶翝陭病㕹矏Ⓝཉ㍄瞑䵋颚瑘ஙㆁ襡夔콢礭㳭뎲궅緧䮢翧陮痪㕂矍Ⓝ༽㍙瞓䵛预琶௦ㇿ襡変콠礿㳻뎧궉綖䯰翍陳疉㔃瞟ⓞཋ㍜瞓䵋飰瑩இ㇈襣够콸礪㳫뎧귺綩䯦羓陱痪㕓瞺⒓།㌦矈䵖预瑼஄㆝襣奼켰祻㲔뎺궗緷䮲羟除痦㕃矝Ⓧཙ㍕瞋䵚颖琦௟㇇襯够콢礿㲘돳귷綼䮿羌阧疧㔛矍Ⓝ༪㌖矅䴤飈琵௉㇇襱夞콮礯㳩뎷궄緿䮳羞陽痼㕁矁ⓖཟ㍆瞏䵦颬琨ோ㇕襡変콠礿㳻뎻귶綱䯺翚陭疘㔁瞀⒓༌㌖矅䴒领瑩அ㆑襡奘켵祶㲫돢귛綱䮮美阽疭㔇矏⒩༈㌊矄䴊飔瑱ோ㇇襭夛콰礮㳭돆귦綖䯇翺阀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瞄䵜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䵚颕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痽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</si>
  <si>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_DM|LnkdItm|_bdm.1d26dd376ef24720b03946cc741ad1f2.edm|_bdm.df05e7fd230840539fdde07a8c49909f.edm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</si>
  <si>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䵝颖琹௓㇗西夣콠礿㳻뎻귥綷䯶翝陭病㕹矏Ⓝཉ㍄瞑䵋颚瑘ஙㆁ襡夔콢礭㳭뎶궍緧䮢翧陮痪㕂矍Ⓝ༽㍙瞓䵛预琶௦ㇿ襡変콠礿㳻뎧궉綖䯰翍陳疉㔃瞟ⓞཋ㍜瞓䵋飰瑩இ㇈襣够콰礮㳣뎧귺綩䯦羓陱痪㕓瞺⒓།㌦矈䵖预瑼஄㆝襣奼켰祻㲔뎺궗緷䮲羟除痦㕃矝Ⓧཙ㍕瞋䵚颖琦௟㇇襯够콢礿㲘돳귷綼䮿羌阧疧㔛矍Ⓝ༪㌖矅䴤飈琵௉㇇襱夞콮礯㳩뎷궄緿䮳羞陽痼㕁矁ⓖཟ㍆瞏䵦颬琨ோ㇕襡変콠礿㳻뎻귶綱䯺翚陭疌㔖瞉⒆༛㌖矔䴏领瑼ஊㆍ襡奚켳祺㲯뎧귺綦䯶翁阱疭㔁矏ⓒཅ㍄瞃䵛颗琾ோㆴ褒奬켔祌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羛除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院痼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㳩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</si>
  <si>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_DM|LnkdItm|_bdm.1d26dd376ef24720b03946cc741ad1f2.edm|_bdm.a82086c75dc74ae6b7b4f1848dd12d7a.edm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</si>
  <si>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䵚频琺௚㇗西夣콠礿㳻뎻귥綷䯶翝陭病㕹矏Ⓝཉ㍄瞑䵋颚瑘ஙㆁ襡夔콢礬㳪뎵궄緧䮢翧陮痪㕂矍Ⓝ༽㍙瞓䵛预琶௦ㇿ襡変콠礿㳻뎧궉綖䯰翍陳疉㔃瞟ⓞཋ㍜瞓䵋飰瑩இ㇈襣夘콷礭㳪뎧귺綩䯦羓陱痪㕓瞺⒓།㌦矈䵖预瑼஄㆝襣奼켰祻㲔뎺궗緷䮲羟除痦㕃矝Ⓧཙ㍕瞋䵚颖琦௟㇇襯够콢礿㲘돳귷綼䮿羌阧疧㔛矍Ⓝ༪㌖矅䴤飈琵௉㇇襱夞콮礯㳩뎷궄緿䮳羞陽痼㕁矁ⓖཟ㍆瞏䵦颬琨ோ㇕襡変콠礿㳻뎻귶綱䯺翚陭疌㔖瞉⒆༛㌖矔䴏领瑼ஊㆍ襡奚켳祺㲯뎧귿綤䯬翛防疺㔊矏ⓑཅ㍄瞃䵛颗琾ோㆴ褒奬켔祌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羛除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院痼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㳮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</si>
  <si>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_DM|LnkdItm|_bdm.1d26dd376ef24720b03946cc741ad1f2.edm|_bdm.18e3b7829da8474ea06428f16bb56fa3.edm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</si>
  <si>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䵚颖琼௚㇗西夣콠礿㳻뎻귥綷䯶翝陭病㕹矏Ⓝཉ㍄瞑䵋颚瑘ஙㆁ襡夔콢礫㳪뎳궄緧䮢翧陮痪㕂矍Ⓝ༽㍙瞓䵛预琶௦ㇿ襡変콠礿㳻뎧궉綖䯰翍陳疉㔃瞟ⓞཋ㍜瞓䵋飰瑩இ㇈襣夘콰礫㳪뎧귺綩䯦羓陱痪㕓瞺⒓།㌦矈䵖预瑼஄㆝襣奼켰祻㲔뎺궗緷䮲羟除痦㕃矝Ⓧཙ㍕瞋䵚颖琦௟㇇襯够콢礿㲘돳귷綼䮿羌阧疧㔛矍Ⓝ༪㌖矅䴤飈琵௉㇇襱夞콮礯㳩뎷궄緿䮳羞陽痼㕁矁ⓖཟ㍆瞏䵦颬琨ோ㇕襡変콠礿㳻뎻귶綱䯺翚陭疏㔜瞀⒇༞㌍矝䴇领瑇ஈㆁ褮奌켲礿㳪뎧궇緵䮳羘陳疉㔠瞼⒦༽㌷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襴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夜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瞃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</si>
  <si>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_DM|LnkdItm|_bdm.1d26dd376ef24720b03946cc741ad1f2.edm|_bdm.99430ed3d9d44d6bb813698393f0dd9c.edm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</si>
  <si>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䵓频琽௚㇗西夣콠礿㳻뎻귥綷䯶翝陭病㕹矏Ⓝཉ㍄瞑䵋颚瑘ஙㆁ襡夔콢礫㳣뎲궄緧䮢翧陮痪㕂矍Ⓝ༽㍙瞓䵛预琶௦ㇿ襡変콠礿㳻뎧궉綖䯰翍陳疉㔃瞟ⓞཋ㍜瞓䵋飰瑩இ㇈襣夑콷礪㳪뎧귺綩䯦羓陱痪㕓瞺⒓།㌦矈䵖预瑼஄㆝襣奼켰祻㲔뎺궗緷䮲羟除痦㕃矝Ⓧཙ㍕瞋䵚颖琦௟㇇襯够콢礿㲘돳귷綼䮿羌阧疧㔛矍Ⓝ༪㌖矅䴤飈琵௉㇇襱夞콮礯㳩뎷궄緿䮳羞陽痼㕁矁ⓖཟ㍆瞏䵦颬琨ோ㇕襡変콠礿㳻뎻귶綱䯺翚陭疏㔜瞀⒇༞㌍矝䴇领瑂ஊ㆛褴奛켹礿㳩뎧궇緵䮳羘陳疉㔠瞼⒦༽㌷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襴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夜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瞄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</si>
  <si>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_DM|LnkdItm|_bdm.1d26dd376ef24720b03946cc741ad1f2.edm|_bdm.323803f65cdc427fa3ccbf9e081c907f.edm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</si>
  <si>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䵘颖琿௚㇗西夣콠礿㳻뎻귥綷䯶翝陭病㕹矏Ⓝཉ㍄瞑䵋颚瑘ஙㆁ襡夔콢礮㳨뎰궄緧䮢翧陮痪㕂矍Ⓝ༽㍙瞓䵛预琶௦ㇿ襡変콠礿㳻뎧궉綖䯰翍陳疉㔃瞟ⓞཋ㍜瞓䵋飰瑩இ㇈襣多콰礨㳪뎧귺綩䯦羓陱痪㕓瞺⒓།㌦矈䵖预瑼஄㆝襣奼켰祻㲔뎺궗緷䮲羟除痦㕃矝Ⓧཙ㍕瞋䵚颖琦௟㇇襯够콢礿㲘돳귷綼䮿羌阧疧㔛矍Ⓝ༪㌖矅䴤飈琵௉㇇襱夞콮礯㳩뎷궄緿䮳羞陽痼㕁矁ⓖཟ㍆瞏䵦颬琨ோ㇕襡変콠礿㳻뎻귶綱䯺翚陭疁㔝瞛⒂༇㌃矘䴉飊瑭ோ㆔褲奌켴祬㳷돩귐綱䮢翡阰疼㔜瞍⒆༛㍄瞀䵇领琺௛㇄襷奨켓祌㲞돔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㕆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矞ⓕ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궇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</si>
  <si>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_DM|LnkdItm|_bdm.1d26dd376ef24720b03946cc741ad1f2.edm|_bdm.7e356d223f424bcdaab71de866bf9955.edm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</si>
  <si>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䵞颐琾௟㇗西夣콠礿㳻뎻귥綷䯶翝陭病㕹矏Ⓝཉ㍄瞑䵋颚瑘ஙㆁ襡夔콢礮㳮뎱궁緧䮢翧陮痪㕂矍Ⓝ༽㍙瞓䵛预琶௦ㇿ襡変콠礿㳻뎧궉綖䯰翍陳疉㔃瞟ⓞཋ㍜瞓䵋飰瑩இ㇈襣夜콶礩㳯뎧귺綩䯦羓陱痪㕓瞺⒓།㌦矈䵖预瑼஄㆝襣奼켰祻㲔뎺궗緷䮲羟除痦㕃矝Ⓧཙ㍕瞋䵚颖琦௟㇇襯够콢礿㲘돳귷綼䮿羌阧疧㔛矍Ⓝ༪㌖矅䴤飈琵௉㇇襱夞콮礯㳩뎷궄緿䮳羞陽痼㕁矁ⓖཟ㍆瞏䵦颬琨ோ㇕襡変콠礿㳻뎻귶綱䯺翚陭疁㔝瞛⒂༇㌃矘䴉飊瑭ோ㆔褲奌켴祬㳷돩귐綱䮢翤防疦㔆瞎⒑༐㍄瞃䵇领琺௛㇄襷奨켓祌㲞돔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㕆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矞ⓕ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궀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</si>
  <si>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_DM|LnkdItm|_bdm.1d26dd376ef24720b03946cc741ad1f2.edm|_bdm.59176c34c517473095ee2f72563fee5d.edm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</si>
  <si>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瞈䵓颒琻௉㇋襌変콠礿㳻돗귇綱䯱羐陞痂㕓矏Ⓝཉ㍄瞑䵗飶瑺ட㇕褗夋콹礧㳯뎥궕綌䮿羌院痪㕓瞻ⓞཋ㍔瞓䵕颫琂ோ㇕襡変콠礿㳻돔귇綦䮢翯阣疸㕎矍ⓛཋ㍄矧䴊飊琵௉㇌襹多콢礿㲔돣궈緧䮠美阆疸㔗瞭⒚པ㍆矅䴄风琪ோㆠ褱奦켮礢㳹뎷궄緲䮬羞陡痦㕃矞ⓙམ㍔瞟䵟颔琦௞㇃襣奪켲祫㲙뎺궗綱䯭翆陱痨㔰瞝⒗༦㌊瞌䵉颔琸௚㇂襯夛콮礯㳪뎶궅緫䮶羜陽痽㕅矍ⓝཤ㍮瞑䵋领琨ோ㇕襡変콠礣㲘돿귁緻䯍翚阻疭㔁矏⒂༚㌗矔䴟飕琨த㆖褵奋켥祭㳻뎫궕緷䮲羟陥痨㔲瞼⒰༬㌰矢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夞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夘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䵙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</si>
  <si>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_DM|LnkdItm|_bdm.1d26dd376ef24720b03946cc741ad1f2.edm|_bdm.af3e0b8dc9c1420ab3b6a956f7f55de9.edm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</si>
  <si>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瞈䵟颖琰௉㇋襌変콠礿㳻돗귇綱䯱羐陞痂㕓矏Ⓝཉ㍄瞑䵗飶瑺ட㇕褗夋콹礫㳫뎥궕綌䮿羌院痪㕓瞻ⓞཋ㍔瞓䵕颫琂ோ㇕襡変콠礿㳻돔귇綦䮢翯阣疸㕎矍ⓛཋ㍄矧䴊飊琵௉㇌襵夑콢礿㲔돣궈緧䮠美阆疸㔗瞭⒚པ㍆矅䴄风琪ோㆠ褱奦켮礢㳹뎷궄緲䮬羞陡痦㕃矞ⓙམ㍔瞟䵟颔琦௞㇃襣奪켲祫㲙뎺궗綱䯭翆陱痨㔰瞝⒗༦㌊瞌䵉颔琸௚㇂襯夛콮礯㳪뎶궅緫䮶羜陽痽㕅矍ⓝཤ㍮瞑䵋领琨ோ㇕襡変콠礣㲘돿귁緻䯍翚阻疭㔁矏⒂༚㌗矔䴟飕琨஡㆔褯奈켲祦㳻뎫궕緷䮲羟陥痨㔲瞼⒰༬㌰矢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夞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夘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䵞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</si>
  <si>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_DM|LnkdItm|_bdm.1d26dd376ef24720b03946cc741ad1f2.edm|_bdm.b45ccb4103b84878a21094015f80663e.edm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</si>
  <si>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䵞颞琾௙㇃襣夤콊礿㳻뎧궉綕䯰翚阠痶㕾知Ⓝཉ㍄瞑䵋领琴஻ㆇ褵奿콽礽㳯뎿궃緷䮴羌陳疁㕎矍ⓒཋ㍄知䵖预琸௉㇋襌変콠礿㳻뎧궕緥䮾翽阡疫㕓瞮⒓༙㍙瞓䵓预琨஽㆔褭夋콴礪㳣뎵궃緧䮢翡阿疬㕎矍Ⓛཉ㌱矁䴏飤瑱௖㇗褵奁콢礿㲎돣귺綫䮿羌陡痸㕂矘Ⓧཙ㍖瞟䵛颗琲௚㇅襯夛콮礪㳭뎧귶綷䯶翬阪痵㕑瞛⒌༁㍆瞑䴨飔瑼த㆛襼夛콰礮㳬뎷궇緫䮲羟险痹㕃矁ⓗཛ㍊瞄䵝预琶௦ㇿ襡変콠礿㳻뎧궕緥䮾翭阧疰㔇矑Ⓑ༆㌐矐䴇领瑩஘ㆆ褤奚콠祐㲸돨귗綠䯰美院痤㕓矝ⓓམ㍒瞑䴪飵瑛மㆡ褒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뎲궂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궄緽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</si>
  <si>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_DM|LnkdItm|_bdm.1d26dd376ef24720b03946cc741ad1f2.edm|_bdm.b17ca50132fa4ccf9b4b45ca14f18e77.edm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</si>
  <si>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䵙颗琿௟㇆襣夤콊礿㳻뎧궉綕䯰翚阠痶㕾知Ⓝཉ㍄瞑䵋领琴஻ㆇ褵奿콽礽㳮뎶궂緱䮱羌陳疁㕎矍ⓒཋ㍄知䵖预琸௉㇋襌変콠礿㳻뎧궕緥䮾翽阡疫㕓瞮⒓༙㍙瞓䵓预琨஽㆔褭夋콵礭㳪뎳궆緧䮢翡阿疬㕎矍Ⓛཉ㌱矁䴏飤瑱௖㇗褵奁콢礿㲎돣귺綫䮿羌陡痸㕂矘Ⓧཙ㍖瞟䵛颗琲௚㇅襯夛콮礪㳭뎧귶綷䯶翬阪痵㕑瞛⒌༁㍆瞑䴨飔瑼த㆛襼夛콰礮㳬뎷궇緫䮲羟险痹㕃矁ⓗཛ㍊瞄䵝预琶௦ㇿ襡変콠礿㳻뎧궕緥䮾翭阧疰㔇矑Ⓑ༆㌐矐䴇领瑩஘ㆆ褤奚콠祕㲺돲귔綷䯻美陡痤㕓矝ⓓམ㍒瞑䴪飵瑛மㆡ褒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뎲궂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궄緽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</si>
  <si>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_DM|LnkdItm|_bdm.1d26dd376ef24720b03946cc741ad1f2.edm|_bdm.787079dd0c16446083155294f82625b4.edm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</si>
  <si>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䵜颐琾௙㇗西夣콠礿㳻뎻귥綷䯶翝陭病㕹矏Ⓝཉ㍄瞑䵋颚瑘ஙㆁ襡夔콢礪㳬뎱궇緧䮢翧陮痪㕂矍Ⓝ༽㍙瞓䵛预琶௦ㇿ襡変콠礿㳻뎧궉綖䯰翍陳疉㔃瞟ⓞཋ㍜瞓䵋飰瑩இ㇈襣夞콶礩㳩뎧귺綩䯦羓陱痪㕓瞺⒓།㌦矈䵖预瑼஄㆝襣奼켰祻㲔뎺궗緷䮲羟除痦㕃矝Ⓧཙ㍕瞋䵚颖琦௟㇇襯够콢礿㲘돳귷綼䮿羌阧疧㔛矍Ⓝ༪㌖矅䴤飈琵௉㇇襱夞콮礯㳩뎷궄緿䮳羞陽痼㕁矁ⓖཟ㍆瞏䵦颬琨ோ㇕襡変콠礿㳻뎻귶綱䯺翚陭疉㔐瞌⒌༜㌊矅䴘领瑸ஊㆌ褠奅켥礿㲔돳귚綧䯧翜陳痹㕟矏ⓑཙ㍕瞇䵋飧瑛ஸㆰ褕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궀緲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緷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多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</si>
  <si>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_DM|LnkdItm|_bdm.1d26dd376ef24720b03946cc741ad1f2.edm|_bdm.1ef58fa922f643d9a6ad7becd64ecc88.edm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</si>
  <si>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䵚颐琽௞㇗西夣콠礿㳻뎻귥綷䯶翝陭病㕹矏Ⓝཉ㍄瞑䵋颚瑘ஙㆁ襡夔콢礩㳪뎲궀緧䮢翧陮痪㕂矍Ⓝ༽㍙瞓䵛预琶௦ㇿ襡変콠礿㳻뎧궉綖䯰翍陳疉㔃瞟ⓞཋ㍜瞓䵋飰瑩இ㇈襣夘콶礪㳮뎧귺綩䯦羓陱痪㕓瞺⒓།㌦矈䵖预瑼஄㆝襣奼켰祻㲔뎺궗緷䮲羟除痦㕃矝Ⓧཙ㍕瞋䵚颖琦௟㇇襯够콢礿㲘돳귷綼䮿羌阧疧㔛矍Ⓝ༪㌖矅䴤飈琵௉㇇襱夞콮礯㳩뎷궄緿䮳羞陽痼㕁矁ⓖཟ㍆瞏䵦颬琨ோ㇕襡変콠礿㳻뎻귶綱䯺翚陭疉㔐瞌⒌༜㌊矅䴘领瑸ஊㆌ褠奅켥礿㲑돩귀綤䯰翗陳痺㕟矏ⓑཙ㍕瞇䵋飧瑛ஸㆰ褕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궀緲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緷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夞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</si>
  <si>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_DM|LnkdItm|_bdm.1d26dd376ef24720b03946cc741ad1f2.edm|_bdm.361bb1edfe32458faf1b37aa6e91d633.edm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</si>
  <si>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䵘颐琾௙㇗西夣콠礿㳻뎻귥綷䯶翝陭病㕹矏Ⓝཉ㍄瞑䵋颚瑘ஙㆁ襡夔콢礮㳨뎱궇緧䮢翧陮痪㕂矍Ⓝ༽㍙瞓䵛预琶௦ㇿ襡変콠礿㳻뎧궉綖䯰翍陳疉㔃瞟ⓞཋ㍜瞓䵋飰瑩இ㇈襣多콶礩㳩뎧귺綩䯦羓陱痪㕓瞺⒓།㌦矈䵖预瑼஄㆝襣奼켰祻㲔뎺궗緷䮲羟除痦㕃矝Ⓧཙ㍕瞋䵚颖琦௟㇇襯够콢礿㲘돳귷綼䮿羌阧疧㔛矍Ⓝ༪㌖矅䴤飈琵௉㇇襱夞콮礯㳩뎷궄緿䮳羞陽痼㕁矁ⓖཟ㍆瞏䵦颬琨ோ㇕襡変콠礿㳻뎻귶綱䯺翚陭疉㔐瞌⒑༜㌁矕䵋飃瑰஛㆐褯奌켳礿㲔돳귚綧䯧翜陳痹㕟矏ⓑཙ㍕瞇䵋飧瑛ஸㆰ褕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궀緲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緷䮰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夛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</si>
  <si>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_DM|LnkdItm|_bdm.1d26dd376ef24720b03946cc741ad1f2.edm|_bdm.d13d8171bfdf4990b03093eea8f07edf.edm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</si>
  <si>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䵞颟琽௟㇗西夣콠礿㳻뎻귥綷䯶翝陭病㕹矏Ⓝཉ㍄瞑䵋颚瑘ஙㆁ襡夔콢礮㳮뎲궁緧䮢翧陮痪㕂矍Ⓝ༽㍙瞓䵛预琶௦ㇿ襡変콠礿㳻뎧궉綖䯰翍陳疉㔃瞟ⓞཋ㍜瞓䵋飰瑩இ㇈襣夜콹礪㳯뎧귺綩䯦羓陱痪㕓瞺⒓།㌦矈䵖预瑼஄㆝襣奼켰祻㲔뎺궗緷䮲羟除痦㕃矝Ⓧཙ㍕瞋䵚颖琦௟㇇襯够콢礿㲘돳귷綼䮿羌阧疧㔛矍Ⓝ༪㌖矅䴤飈琵௉㇇襱夞콮礯㳩뎷궄緿䮳羞陽痼㕁矁ⓖཟ㍆瞏䵦颬琨ோ㇕襡変콠礿㳻뎻귶綱䯺翚陭疉㔐瞌⒑༜㌁矕䵋飃瑰஛㆐褯奌켳礿㲑돩귀綤䯰翗陳痺㕟矏ⓑཙ㍕瞇䵋飧瑛ஸㆰ褕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궀緲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緷䮰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夜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</si>
  <si>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_DM|LnkdItm|_bdm.1d26dd376ef24720b03946cc741ad1f2.edm|_bdm.f50cb0fcf25b464299d872957e4dc4be.edm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</si>
  <si>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䵜颔琽௜㇗西夣콠礿㳻뎻귥綷䯶翝陭病㕹矏Ⓝཉ㍄瞑䵋颚瑘ஙㆁ襡夔콢礮㳬뎲궂緧䮢翧陮痪㕂矍Ⓝ༽㍙瞓䵛预琶௦ㇿ襡変콠礿㳻뎧궉綖䯰翍陳疉㔃瞟ⓞཋ㍜瞓䵋飰瑩இ㇈襣夞콲礪㳬뎧귺綩䯦羓陱痪㕓瞺⒓།㌦矈䵖预瑼஄㆝襣奼켰祻㲔뎺궗緷䮲羟除痦㕃矝Ⓧཙ㍕瞋䵚颖琦௟㇇襯够콢礿㲘돳귷綼䮿羌阧疧㔛矍Ⓝ༪㌖矅䴤飈琵௉㇇襱夞콮礯㳩뎷궄緿䮳羞陽痼㕁矁ⓖཟ㍆瞏䵦颬琨ோ㇕襡変콠礿㳻뎻귶綱䯺翚陭疉㔐瞌⒑༜㌁矕䵋飅瑧ஆㆅ褤奚켡祫㲲돩궕綊䯡翚阼疪㔖瞝Ⓝམ㍈瞑䵙颖琹௝㇕褀奺켅祋㲈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陦痿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痺㕀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</si>
  <si>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_DM|LnkdItm|_bdm.1d26dd376ef24720b03946cc741ad1f2.edm|_bdm.88076edea6344e6b818ce23105d33cd3.edm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</si>
  <si>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䵞频琽௙㇗西夣콠礿㳻뎻귥綷䯶翝陭病㕹矏Ⓝཉ㍄瞑䵋颚瑘ஙㆁ襡夔콢礮㳮뎲궇緧䮢翧陮痪㕂矍Ⓝ༽㍙瞓䵛预琶௦ㇿ襡変콠礿㳻뎧궉綖䯰翍陳疉㔃瞟ⓞཋ㍜瞓䵋飰瑩இ㇈襣夜콷礪㳩뎧귺綩䯦羓陱痪㕓瞺⒓།㌦矈䵖预瑼஄㆝襣奼켰祻㲔뎺궗緷䮲羟除痦㕃矝Ⓧཙ㍕瞋䵚颖琦௟㇇襯够콢礿㲘돳귷綼䮿羌阧疧㔛矍Ⓝ༪㌖矅䴤飈琵௉㇇襱夞콮礯㳩뎷궄緿䮳羞陽痼㕁矁ⓖཟ㍆瞏䵦颬琨ோ㇕襡変콠礿㳻뎻귶綱䯺翚陭疉㔐瞌⒑༜㌁矕䵋飅瑧ஆㆅ褤奚켡祫㲲돩궕綏䯣翀阦疩㔁瞖Ⓝཛ㍈瞑䵙颖琹௝㇕褀奺켅祋㲈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陦痿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痺㕀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</si>
  <si>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_DM|LnkdItm|_bdm.1d26dd376ef24720b03946cc741ad1f2.edm|_bdm.c0f8a8a009dd468696f0a1e053ce9f61.edm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</si>
  <si>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䵙颟琿௉㇋襌変콠礿㳻돗귇綱䯱羐陞痂㕓矏Ⓝཉ㍄瞑䵗飶瑺ட㇕褗夋콱礭㳢뎥궕綌䮿羌院痪㕓瞻ⓞཋ㍔瞓䵕颫琂ோ㇕襡変콠礿㳻돔귇綦䮢翯阣疸㕎矍ⓛཋ㍄矧䴊飊琵௉㇄襳夞콢礿㲔돣궈緧䮠美阆疸㔗瞭⒚པ㍆矅䴄风琪ோㆠ褱奦켮礢㳹뎷궄緲䮬羞陡痦㕃矞ⓙམ㍔瞟䵟颔琦௞㇃襣奪켲祫㲙뎺궗綱䯭翆陱痨㔰瞝⒗༦㌊瞌䵉颔琸௚㇂襯夛콮礯㳪뎶궅緫䮶羜陽痽㕅矍ⓝཤ㍮瞑䵋领琨ோ㇕襡変콠礣㲘돿귁緻䯆翋阵疭㔁瞝⒆།㍄矃䴎飐瑭அㆀ褤奈켮祻㳻돲귆綱䯭翃阶疺㕓瞎⒇༟㌅矟䴈飃瑻ோㆺ褢奆켢祺㲩뎶궙緥䮰羞院痾㕓瞮⒰༺㌡知䴸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夜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콲礫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颔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</si>
  <si>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_DM|LnkdItm|_bdm.1d26dd376ef24720b03946cc741ad1f2.edm|_bdm.17fc657e5caa47a2900daf898da3f45a.edm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</si>
  <si>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䵙颐琽௉㇋襌変콠礿㳻돗귇綱䯱羐陞痂㕓矏Ⓝཉ㍄瞑䵗飶瑺ட㇕褗夋콳礭㳭뎥궕綌䮿羌院痪㕓瞻ⓞཋ㍔瞓䵕颫琂ோ㇕襡変콠礿㳻돔귇綦䮢翯阣疸㕎矍ⓛཋ㍄矧䴊飊琵௉㇆襳夜콢礿㲔돣궈緧䮠美阆疸㔗瞭⒚པ㍆矅䴄风琪ோㆠ褱奦켮礢㳹뎷궄緲䮬羞陡痦㕃矞ⓙམ㍔瞟䵟颔琦௞㇃襣奪켲祫㲙뎺궗綱䯭翆陱痨㔰瞝⒗༦㌊瞌䵉颔琸௚㇂襯夛콮礯㳪뎶궅緫䮶羜陽痽㕅矍ⓝཤ㍮瞑䵋领琨ோ㇕襡変콠礣㲘돿귁緻䯆翋阵疭㔁瞝⒆།㍄矃䴎飐瑭அㆀ褤奈켮祻㳻돲귆綱䯭翃阶疺㕓瞎⒇༟㌅矟䴈飃瑻ோㆿ褠奜켡祭㲢뎵궙緥䮰羞院痾㕓瞮⒰༺㌡知䴸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夜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콲礫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颓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</si>
  <si>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_DM|LnkdItm|_bdm.1d26dd376ef24720b03946cc741ad1f2.edm|_bdm.29eba3d317aa4d8e8cf5e87024157428.edm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</si>
  <si>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瞉䵒颞琿௓㇗西夣콠礿㳻뎻귥綷䯶翝陭病㕹矏Ⓝཉ㍄瞑䵋颚瑘ஙㆁ襡夔콢礧㳢뎰궍緧䮢翧陮痪㕂矍Ⓝ༽㍙瞓䵛预琶௦ㇿ襡変콠礿㳻뎧궉綖䯰翍陳疉㔃瞟ⓞཋ㍜瞓䵋飰瑩இ㇈襣夐콸礨㳣뎧귺綩䯦羓陱痪㕓瞺⒓།㌦矈䵖预瑼஄㆝襣奼켰祻㲔뎺궗緷䮲羟除痦㕃矝Ⓧཙ㍕瞋䵚颖琦௟㇇襯够콢礿㲘돳귷綼䮿羌阧疧㔛矍Ⓝ༪㌖矅䴤飈琵௉㇇襱夞콮礯㳩뎷궄緿䮳羞陽痼㕁矁ⓖཟ㍆瞏䵦颬琨ோ㇕襡変콠礿㳻뎻귶綱䯺翚陭疜㔜瞛⒂༅㍄矒䴞飔瑺எ㆛褵奅켩祾㲹돫규綱䯫翋阠痨㔼瞌⒗༆㌆矔䴙领琹ே㇕襳夘콶礿㲚돔귰綑䯑羒陼疋㔇瞗⒗བྷ㍩瞻䵋领琨ோ㇕襡変콠礿㳧돨귖綁䯧翈阽痨㔥瞊⒑༚㌍矞䴅颛琪௙㇗襡奚켐祫㲩뎥귡綷䯷翋陱痶㕾知Ⓝཉ㍄瞑䵋领琨ோ㇕襡変콼祖㲟뎲귰綃䮲翪阗疉㔷矙ⓗ༪㍕瞉䴮颖琱஭㇀襹奭켅礦㲞뎾궆緶䮺羗阑疎㕏矀⒪༭㍚瞼䵡领琨ோ㇕襡変콠礿㳻뎨귱綪䯡翪阶疮㔝矑⓮ལ㍄瞑䵋领琨ோ㇕襡変콼祌㲯돴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ཛྷ㍓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켁祝㲗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னㆺ褅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瞄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翪陱痨㔧矒Ⓛ༺㌐矃䴂飈瑯௉㇕襮夤콊礿㳻뎧궕緥䮢美陳痨㕓矏Ⓝཉ㍄瞑䵗飢瑡ஆ㇕褏夋켉祻㲣뎧귣緸䮠羜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石䴎飁琪ோㆣ襼处콱礽㳻뎺궗綌䯬翚阶疯㔖瞝Ⓛཉ㍋瞏䵦颬琨ோ㇕襡変콠礿㳻뎧궕緥䮢美陳痴㔷瞆⒎ཉ㌪瞌䵉飪瑭அ㇗襡夔콢礲㳪뎧귡緸䮠翧阽疼㔖瞈⒆༛㍆瞑䵄题琅௡㇕襡変콠礿㳻뎧궕緥䮢美陳痴㕜瞫⒊༄㌗瞏䵦颬琨ோ㇕襡変콠礿㳻뎧궕緹䮭翽阧疸㕍矢ⓩཉ㍄瞑䵋领琨ோ㇕襡夕콯祌㲯돴궋緈䮈美陳痨㕓矏Ⓝཉ㍄瞍䵄飵瑺ஈ㇋襌変콠礿㳻뎧궉緪䯒翜阧痶㕾知Ⓝཉ㍄瞑䵗颉瑘ஙㆁ褲夤콊礿㳻뎧궉綆䯭翃阾疭㔝瞛⒐ཉ㍋瞏䵦颬琨ோ㇉襮奝켭礡㳖뎻궚綁䯣翚防痶</t>
  </si>
  <si>
    <t>_DM|LnkdItm|_bdm.1d26dd376ef24720b03946cc741ad1f2.edm|_bdm.592ea53801474c4d9960f25ab2d805c2.edm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</si>
  <si>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瞈䵝颐琺௝㇗西夣콠礿㳻뎻귥綷䯶翝陭病㕹矏Ⓝཉ㍄瞑䵋颚瑘ஙㆁ襡夔콢礦㳭뎵궃緧䮢翧陮痪㕂矍Ⓝ༽㍙瞓䵛预琶௦ㇿ襡変콠礿㳻뎧궉綖䯰翍陳疉㔃瞟ⓞཋ㍜瞓䵋飰瑩இ㇈襣够콶礭㳭뎧귺綩䯦羓陱痪㕓瞺⒓།㌦矈䵖预瑼஄㆝襣奼켰祻㲔뎺궗緷䮲羟除痦㕃矝Ⓧཙ㍕瞋䵚颖琦௟㇇襯够콢礿㲘돳귷綼䮿羌阧疧㔛矍Ⓝ༪㌖矅䴤飈琵௉㇇襱夞콮礯㳩뎷궄緿䮳羞陽痼㕁矁ⓖཟ㍆瞏䵦颬琨ோ㇕襡変콠礿㳻뎻귶綱䯺翚陭疜㔜瞛⒂༅㍄矒䴞飔瑺எ㆛褵奅켩祾㲹돫규綱䯫翋阠痨㔹瞎⒍༜㌅矃䴒领琺ே㇕襳夘콶礿㲚돔귰綑䯑羒陼疋㔇瞗⒗བྷ㍩瞻䵋领琨ோ㇕襡変콠礿㳧돨귖綁䯧翈阽痨㔥瞊⒑༚㌍矞䴅颛琪௙㇗襡奚켐祫㲩뎥귡綷䯷翋陱痶㕾知Ⓝཉ㍄瞑䵋领琨ோ㇕襡変콼祖㲟뎲귰綃䮲翪阗疉㔷矙ⓗ༪㍕瞉䴮颖琱஭㇀襹奭켅礦㲞뎾궆緶䮺羗阑疎㕏矀⒪༭㍚瞼䵡领琨ோ㇕襡変콠礿㳻뎨귱綪䯡翪阶疮㔝矑⓮ལ㍄瞑䵋领琨ோ㇕襡変콼祌㲯돴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ཛྷ㍓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켁祝㲗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னㆺ褅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瞄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翪陱痨㔧矒Ⓛ༺㌐矃䴂飈瑯௉㇕襮夤콊礿㳻뎧궕緥䮢美陳痨㕓矏Ⓝཉ㍄瞑䵗飢瑡ஆ㇕褏夋켉祻㲣뎧귣緸䮠羛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石䴎飁琪ோㆣ襼处콱礽㳻뎺궗綌䯬翚阶疯㔖瞝Ⓛཉ㍋瞏䵦颬琨ோ㇕襡変콠礿㳻뎧궕緥䮢美陳痴㔷瞆⒎ཉ㌪瞌䵉飪瑭அ㇗襡夔콢礲㳪뎧귡緸䮠翧阽疼㔖瞈⒆༛㍆瞑䵄题琅௡㇕襡変콠礿㳻뎧궕緥䮢美陳痴㕜瞫⒊༄㌗瞏䵦颬琨ோ㇕襡変콠礿㳻뎧궕緹䮭翽阧疸㕍矢ⓩཉ㍄瞑䵋领琨ோ㇕襡夕콯祌㲯돴궋緈䮈美陳痨㕓矏Ⓝཉ㍄瞍䵄飵瑺ஈ㇋襌変콠礿㳻뎧궉緪䯒翜阧痶㕾知Ⓝཉ㍄瞑䵗颉瑘ஙㆁ褲夤콊礿㳻뎧궉綆䯭翃阾疭㔝瞛⒐ཉ㍋瞏䵦颬琨ோ㇉襮奝켭礡㳖뎻궚綁䯣翚防痶</t>
  </si>
  <si>
    <t>_DM|LnkdItm|_bdm.1d26dd376ef24720b03946cc741ad1f2.edm|_bdm.5566fedcb3e3409cbc48498b5caafa14.edm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</si>
  <si>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䵙颕琹௉㇋襌変콠礿㳻돗귇綱䯱羐陞痂㕓矏Ⓝཉ㍄瞑䵗飶瑺ட㇕褗夋콴礭㳨뎥궕綌䮿羌院痪㕓瞻ⓞཋ㍔瞓䵕颫琂ோ㇕襡変콠礿㳻돔귇綦䮢翯阣疸㕎矍ⓛཋ㍄矧䴊飊琵௉㇁襳夘콢礿㲔돣궈緧䮠美阆疸㔗瞭⒚པ㍆矅䴄风琪ோㆠ褱奦켮礢㳹뎷궄緲䮬羞陡痦㕃矞ⓙམ㍔瞟䵟颔琦௞㇃襣奪켲祫㲙뎺궗綱䯭翆陱痨㔰瞝⒗༦㌊瞌䵉颔琸௚㇂襯夛콮礯㳪뎶궅緫䮶羜陽痽㕅矍ⓝཤ㍮瞑䵋领琨ோ㇕襡変콠礣㲘돿귁緻䯎翁阽疯㕓瞛⒆༛㌉瞑䴇飏瑩உ㆜褭奝켩祺㲨돈귖綱䯭翌阶疺㕓矞Ⓩཉ㍖瞁䵚颐琨பㆦ褒好켓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䮷羙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羜陥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礭㳹돓궈緧䯋翀阧疭㔔瞊⒑ཋ㍄瞞䵕颫琂ோ㇕襡変콠礿㳻뎧궕緥䮢美陯痧㔷瞆⒎༚㍚瞼䵡领琨ோ㇕襡変콠礿㳻뎧궉緪䯑翚阣痶㕾知Ⓝཉ㍄瞑䵋领琨ோ㇕襡変콼祌㲯뎧그緸䮠羙陱痶㕾知Ⓝཉ㍄瞑䵋领琨ோ㇕襡変콠礿㳧돮귘綶䮼羣陙痨㕓矏Ⓝཉ㍄瞑䵋领琨ோ㇕襡変콠礣㲟돪궕綋䮿羌阑疭㔔矍Ⓝ༿㍙瞓䵆颗琪ோㆡ襼奠켮祫㲾돢귇緧䮢羁陭病㕹矏Ⓝཉ㍄瞑䵋领琨ோ㇕襡変콠礿㳻돃규綨䮢翠陮痪㔿瞊⒍ཋ㍄矧䵖预琥௚㇗襡夔콢祖㲵돢귒綠䯰羌陳痧㕍矢ⓩཉ㍄瞑䵋领琨ோ㇕襡変콠礿㳻뎨귱綬䯯翝陭病㕹矏Ⓝཉ㍄瞑䵋领琨ோ㇕襡夕콯祌㲯뎹궸総䮢美陳痨㕓矏Ⓝཉ㍄瞑䵗颉瑛டㆅ褲夤콊礿㳻뎧궕緥䮢美陯痧㔠瞝⒀བྷ㍩瞻䵋领琨ோ㇕襡夆켐祭㲯뎊궿緥䮢美陳痴㕜瞿⒑༝㌗瞏䵦颬琨ோ㇕襡奪켯祲㲶돩귁綶䮢羁陭病㕹矏Ⓝཕ㍋矸䴟飋琶௦ㇿ襽奭켡祫㲺</t>
  </si>
  <si>
    <t>_DM|LnkdItm|_bdm.1d26dd376ef24720b03946cc741ad1f2.edm|_bdm.a3259c4a59f242649c585056bf4e3bfc.edm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</si>
  <si>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瞆䵜颖琾௉㇋襌変콠礿㳻돗귇綱䯱羐陞痂㕓矏Ⓝཉ㍄瞑䵗飶瑺ட㇕褗夋콷礨㳫뎥궕綌䮿羌院痪㕓瞻ⓞཋ㍔瞓䵕颫琂ோ㇕襡変콠礿㳻돔귇綦䮢翯阣疸㕎矍ⓛཋ㍄矧䴊飊琵௉㇂襶够콢礿㲔돣궈緧䮠美阆疸㔗瞭⒚པ㍆矅䴄风琪ோㆠ褱奦켮礢㳹뎷궄緲䮬羞陡痦㕃矞ⓙམ㍔瞟䵟颔琦௞㇃襣奪켲祫㲙뎺궗綱䯭翆陱痨㔰瞝⒗༦㌊瞌䵉颔琸௚㇂襯夛콮礯㳪뎶궅緫䮶羜陽痽㕅矍ⓝཤ㍮瞑䵋领琨ோ㇕襡変콠礣㲘돿귁緻䯎翁阽疯㕓瞛⒆༛㌉瞑䴇飏瑩உ㆜褭奝켩祺㲨돍귔綫䯷翏阡疱㕓矝Ⓩཉ㍖瞁䵚颐琨பㆦ褒好켓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䮷羙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羜陥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礪㳹돓궈緧䯋翀阧疭㔔瞊⒑ཋ㍄瞞䵕颫琂ோ㇕襡変콠礿㳻뎧궕緥䮢美陯痧㔷瞆⒎༚㍚瞼䵡领琨ோ㇕襡変콠礿㳻뎧궉緪䯑翚阣痶㕾知Ⓝཉ㍄瞑䵋领琨ோ㇕襡変콼祌㲯뎧그緸䮠羙陱痶㕾知Ⓝཉ㍄瞑䵋领琨ோ㇕襡変콠礿㳧돮귘綶䮼羣陙痨㕓矏Ⓝཉ㍄瞑䵋领琨ோ㇕襡変콠礣㲟돪궕綋䮿羌阑疭㔔矍Ⓝ༿㍙瞓䵆颗琪ோㆡ襼奠켮祫㲾돢귇緧䮢羁陭病㕹矏Ⓝཉ㍄瞑䵋领琨ோ㇕襡変콠礿㳻돃규綨䮢翠陮痪㔿瞊⒍ཋ㍄矧䵖预琥௚㇗襡夔콢祖㲵돢귒綠䯰羌陳痧㕍矢ⓩཉ㍄瞑䵋领琨ோ㇕襡変콠礿㳻뎨귱綬䯯翝陭病㕹矏Ⓝཉ㍄瞑䵋领琨ோ㇕襡夕콯祌㲯뎹궸総䮢美陳痨㕓矏Ⓝཉ㍄瞑䵗颉瑛டㆅ褲夤콊礿㳻뎧궕緥䮢美陯痧㔠瞝⒀བྷ㍩瞻䵋领琨ோ㇕襡夆켐祭㲯뎊궿緥䮢美陳痴㕜瞿⒑༝㌗瞏䵦颬琨ோ㇕襡奪켯祲㲶돩귁綶䮢羁陭病㕹矏Ⓝཕ㍋矸䴟飋琶௦ㇿ襽奭켡祫㲺</t>
  </si>
  <si>
    <t>_DM|LnkdItm|_bdm.1d26dd376ef24720b03946cc741ad1f2.edm|_bdm.d4933e4923494d40ade5057385510cec.edm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</si>
  <si>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颖琪௕ㇸ襋変콠礿㳧돵귁綶䮼羣陙痨㕓矏Ⓝཉ㍄瞍䴻飔瑼ோㆣ襼夛콷礯㳹돎궈緧䮳羌陳疜㕎矍ⓓཋ㍚瞼䵡领琨ோ㇕襡変콠礣㲈돤궕綄䯲翞陮痪㕋矍Ⓝ༿㌅矝䵖预琺௜㇅襣奦켬祻㳦뎥궕綐䯲翊阑疱㕎矍⒗༆㌌瞓䵋飳瑸ஏㆺ褯夋콲礯㳪뎩궅緷䮬羞院痲㕂矟Ⓧཝ㍖瞟䵞颐琪ோㆶ褳奫켹礢㳹돨귝緧䮢翭阡疼㔼瞁ⓞཋ㍖瞁䵚频琦௛㇇襯夘콺礮㳫뎳궇緫䮷羘陱痶㕾知Ⓝཉ㍄瞑䵋领琨ோ㇕襡奪켴祧㲯도귚綨䯯翁阽痨㔀瞛⒌༊㌏瞝䵋颂琸௅㇅襰奙켡祭㳻돦귙綰䯧羂陳痹㕃矟Ⓩཙ㍔瞁䵇颖琸௛㇕褲奈켲祺㲨돦귀綱䯪翁阡疡㔉瞊⒇དྷ㍄瞃䵝颊琱௜㇅襭夞콴礿㲺돣궕緷䮻羂陣痱㕂矃ⓛཙ㍒瞑䴘风瑩ங㆐褲奀켳祬㲮돣궕綤䯬翊陳疧㔆瞛⒐༝㌅矟䴏飏瑦஌㇕褠変켏祼㲯돥귐綷䮢羟陿痨㕁矟ⓒཟ㍄矐䴅飂琨஡㆔褯奈켲祦㳻뎫궕緷䮲羟陥痤㕓瞝⒆༚㌔矔䴈飒瑡஝㆐褭変켏祼㲯돥귐綷䮢羟陿痨㕁矟ⓒཟ㍄矰䴸飵瑍ிㆦ襽奪켴祧㲯뎊궿緥䮢美陳痨㕓矏Ⓝཉ㍄瞍䴯飉瑫ய㆐褧変켖祺㲩돮귚綫䮿羌陡痪㕓瞦⒐༹㌐矃䵖预瑜ஙㆀ褤夗콍礕㳻뎧궕緥䮢美陳痨㕓矏Ⓝཕ㌭矵䵕颓瑍஭㇅褅奨켄礩㳯뎶궍綀䮲羗阕痽㕋矚⒧༬㍝矴䵙颟琻௘㇍襸奯콼礰㲒뎹궸総䮢美陳痨㕓矏Ⓝཉ㍄瞑䵗颉瑌஄㆖褅奏켮礡㳖뎧궕緥䮢美陳痨㕓矏Ⓝཕ㌷矅䴛飕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뎰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༨㌦矽䴮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阑疇㔷瞶Ⓛ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돕궗緥䯖羓陱疛㔇瞝⒊༇㌃瞓䵋颉琶௦ㇿ襡変콠礿㳻뎧궕緥䮢美陳痨㕓矏ⓟ༭㌍矜䵋飨琵௉ㆼ褥夋콠祉㳦뎵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襳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</si>
  <si>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_DM|LnkdItm|_bdm.1d26dd376ef24720b03946cc741ad1f2.edm|_bdm.3a596b87b2e8421098ae9e16c2e4206b.edm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</si>
  <si>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䵒颗琪௕ㇸ襋変콠礿㳧돵귁綶䮼羣陙痨㕓矏Ⓝཉ㍄瞍䴻飔瑼ோㆣ襼夛콹礮㳹돎궈緧䮳羌陳疜㕎矍ⓓཋ㍚瞼䵡领琨ோ㇕襡変콠礣㲈돤궕綄䯲翞陮痪㕋矍Ⓝ༿㌅矝䵖预琺௒㇄襣奦켬祻㳦뎥궕綐䯲翊阑疱㕎矍⒗༆㌌瞓䵋飳瑸ஏㆺ褯夋콲礯㳪뎩궅緷䮬羞院痲㕂矟Ⓧཝ㍖瞟䵞颐琪ோㆶ褳奫켹礢㳹돨귝緧䮢翭阡疼㔼瞁ⓞཋ㍖瞁䵚频琦௛㇇襯夘콺礮㳫뎳궇緫䮷羘陱痶㕾知Ⓝཉ㍄瞑䵋领琨ோ㇕襡奪켴祧㲯도귚綨䯯翁阽痨㔀瞛⒌༊㌏瞝䵋颂琸௅㇅襰奙켡祭㳻돦귙綰䯧羂陳痹㕃矟Ⓩཙ㍔瞁䵇颖琸௛㇕褲奈켲祺㲨돦귀綱䯪翁阡疡㔉瞊⒇དྷ㍄瞃䵝颊琱௜㇅襭夞콴礿㲺돣궕緷䮻羂陣痱㕂矃ⓛཙ㍒瞑䴘风瑩ங㆐褲奀켳祬㲮돣궕綤䯬翊陳疧㔆瞛⒐༝㌅矟䴏飏瑦஌㇕褠変켏祼㲯돥귐綷䮢羟陿痨㕁矟ⓒཟ㍄矐䴅飂琨஡㆔褯奈켲祦㳻뎫궕緷䮲羟陥痤㕓瞝⒆༚㌔矔䴈飒瑡஝㆐褭変켊祾㲵돦귇綼䮢羜陿痨㕁矟ⓒཟ㍄矰䴸飵瑍ிㆦ襽奪켴祧㲯뎊궿緥䮢美陳痨㕓矏Ⓝཉ㍄瞍䴯飉瑫ய㆐褧変켖祺㲩돮귚綫䮿羌陡痪㕓瞦⒐༹㌐矃䵖预瑜ஙㆀ褤夗콍礕㳻뎧궕緥䮢美陳痨㕓矏Ⓝཕ㌭矵䵕颓瑍஭㇅褅奨켄礩㳯뎶궍綀䮲羗阕痽㕋矚⒧༬㍝矴䵙颟琻௘㇍襸奯콼礰㲒뎹궸総䮢美陳痨㕓矏Ⓝཉ㍄瞑䵗颉瑌஄㆖褅奏켮礡㳖뎧궕緥䮢美陳痨㕓矏Ⓝཕ㌷矅䴛飕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뎰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༨㌦矽䴮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阑疇㔷瞶Ⓛ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돕궗緥䯖羓陱疛㔇瞝⒊༇㌃瞓䵋颉琶௦ㇿ襡変콠礿㳻뎧궕緥䮢美陳痨㕓矏ⓟ༭㌍矜䵋飨琵௉ㆼ褥夋콠祉㳦뎵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襴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</si>
  <si>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_DM|LnkdItm|_bdm.1d26dd376ef24720b03946cc741ad1f2.edm|_bdm.827b38ede02c4bc088da493b12dafae6.edm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</si>
  <si>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䵞颖琱௒㇍襣夤콊礿㳻뎧궉綕䯰翚阠痶㕾知Ⓝཉ㍄瞑䵋领琴஻ㆇ褵奿콽礽㳪뎷권緼䮺羌陳疁㕎矍ⓒཋ㍄知䵖预琸௉㇋襌変콠礿㳻뎧궕緥䮾翽阡疫㕓瞮⒓༙㍙瞓䵓预琨஽㆔褭夋콱礪㳫뎾궍緧䮢翡阿疬㕎矍Ⓛཉ㌱矁䴏飤瑱௖㇗褵奁콢礿㲎돣귺綫䮿羌陡痸㕂矘Ⓧཙ㍖瞟䵛颗琲௚㇅襯夛콮礪㳭뎧귶綷䯶翬阪痵㕑瞛⒌༁㍆瞑䴨飔瑼த㆛襼夛콰礮㳬뎷궇緫䮲羟险痹㕃矁ⓗཛ㍊瞄䵝预琶௦ㇿ襡変콠礿㳻뎧궕緥䮾翭阧疰㔇矑⒢།㌀矘䴟飏瑧அ㆔褭奙켡祶㲿돮귛緥䯡翏阣疡㔇瞎⒏ཉ㌫矒䴟飉瑪எㆇ襡夅콠礭㳫뎱궕綄䯑翽阖疜㔠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颓琿௉㇕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琻௛㇗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矝Ⓛ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</si>
  <si>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_DM|LnkdItm|_bdm.1d26dd376ef24720b03946cc741ad1f2.edm|_bdm.c3bcc3bb9a2e446f8045bf4171bf7e99.edm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</si>
  <si>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䵘颔琻௟㇀襣夤콊礿㳻뎧궉綕䯰翚阠痶㕾知Ⓝཉ㍄瞑䵋领琴஻ㆇ褵奿콽礽㳩뎵궆緱䮷羌陳疁㕎矍ⓒཋ㍄知䵖预琸௉㇋襌変콠礿㳻뎧궕緥䮾翽阡疫㕓瞮⒓༙㍙瞓䵓预琨஽㆔褭夋콲礬㳩뎳궀緧䮢翡阿疬㕎矍Ⓛཉ㌱矁䴏飤瑱௖㇗褵奁콢礿㲎돣귺綫䮿羌陡痸㕂矘Ⓧཙ㍖瞟䵛颗琲௚㇅襯夛콮礪㳬뎧귶綷䯶翬阪痵㕑瞛⒌༁㍆瞑䴨飔瑼த㆛襼夛콰礮㳬뎷궇緫䮲羟险痹㕃矁ⓗཛ㍊瞄䵜预琶௦ㇿ襡変콠礿㳻뎧궕緥䮾翭阧疰㔇矑⒢།㌀矘䴟飏瑧அ㆔褭奙켡祶㲿돮귛緥䯡翏阣疡㔇瞎⒏ཉ㌮矐䴅飓瑩ஙㆌ襡夅콠礭㳫뎱궕綄䯑翽阖疜㔠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颓琿௉㇕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琻௛㇗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矚Ⓛ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</si>
  <si>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_DM|LnkdItm|_bdm.1d26dd376ef24720b03946cc741ad1f2.edm|_bdm.483961632039426eb6b6358133797fa2.edm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</si>
  <si>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䵚颕琺௝㇌襣夤콊礿㳻뎧궉綕䯰翚阠痶㕾知Ⓝཉ㍄瞑䵋领琴஻ㆇ褵奿콽礽㳩뎴궇緳䮻羌陳疁㕎矍ⓒཋ㍄知䵖预琸௉㇋襌変콠礿㳻뎧궕緥䮾翽阡疫㕓瞮⒓༙㍙瞓䵓预琨஽㆔褭夋콲礮㳨뎱권緧䮢翡阿疬㕎矍Ⓛཉ㌱矁䴏飤瑱௖㇗褵奁콢礿㲎돣귺綫䮿羌陡痸㕂矘Ⓧཙ㍖瞟䵛颗琲௚㇅襯夛콮礪㳬뎧귶綷䯶翬阪痵㕑瞛⒌༁㍆瞑䴨飔瑼த㆛襼夛콰礮㳬뎷궇緫䮲羟险痹㕃矁ⓗཛ㍊瞄䵜预琶௦ㇿ襡変콠礿㳻뎧궕緥䮾翭阧疰㔇矑⒱༌㌐矐䴂飈瑭ஏ㇕褤奛켮祶㲵돴궕綊䯡翚阼疪㔖瞝Ⓝམ㍈瞑䵙颖琹௝㇕褀奺켅祋㲈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陦痿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痻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</si>
  <si>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_DM|LnkdItm|_bdm.1d26dd376ef24720b03946cc741ad1f2.edm|_bdm.27e1518da6cb4b9798103c53645d8991.edm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</si>
  <si>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䵓颓琸௚㇄襣夤콊礿㳻뎧궉綕䯰翚阠痶㕾知Ⓝཉ㍄瞑䵋领琴஻ㆇ褵奿콽礽㳪뎲궅練䮳羌陳疁㕎矍ⓒཋ㍄知䵖预琸௉㇋襌変콠礿㳻뎧궕緥䮾翽阡疫㕓瞮⒓༙㍙瞓䵓预琨஽㆔褭夋콱礧㳮뎶궄緧䮢翡阿疬㕎矍Ⓛཉ㌱矁䴏飤瑱௖㇗褵奁콢礿㲎돣귺綫䮿羌陡痸㕂矘Ⓧཙ㍖瞟䵛颗琲௚㇅襯夛콮礪㳬뎧귶綷䯶翬阪痵㕑瞛⒌༁㍆瞑䴨飔瑼த㆛襼夛콰礮㳬뎷궇緫䮲羟险痹㕃矁ⓗཛ㍊瞄䵜预琶௦ㇿ襡変콠礿㳻뎧궕緥䮾翭阧疰㔇矑⒱༌㌐矐䴂飈瑭ஏ㇕褤奛켮祶㲵돴궕綏䯣翀阦疩㔁瞖Ⓝཛ㍈瞑䵙颖琹௝㇕褀奺켅祋㲈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陦痿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痻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</si>
  <si>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_DM|LnkdItm|_bdm.1d26dd376ef24720b03946cc741ad1f2.edm|_bdm.64326dd0960343b48d6a5dd5bbbcc4ef.edm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</si>
  <si>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䵙颖琪௕ㇸ襋変콠礿㳧돵귁綶䮼羣陙痨㕓矏Ⓝཉ㍄瞍䴻飔瑼ோㆣ襼处콲礯㳹돎궈緧䮳羌陳疜㕎矍ⓓཋ㍚瞼䵡领琨ோ㇕襡変콠礣㲈돤궕綄䯲翞陮痪㕋矍Ⓝ༿㌅矝䵖预琥௙㇅襣奦켬祻㳦뎥궕綐䯲翊阑疱㕎矍⒗༆㌌瞓䵋飳瑸ஏㆺ褯夋콲礯㳪뎩궅緷䮬羞院痲㕂矟Ⓧཝ㍖瞟䵞频琪ோㆶ褳奫켹礢㳹돨귝緧䮢翭阡疼㔼瞁ⓞཋ㍖瞁䵚频琦௛㇇襯夘콺礮㳫뎳궇緫䮷羙陱痶㕾知Ⓝཉ㍄瞑䵋领琨ோ㇕襡奪켴祧㲯돆귖綦䯷翃阦疤㔒瞛⒆།㍄矞䴟风瑭ங㇕褢奄켰祭㲾돢귛綶䯫翘阶痨㔟瞀⒐༚㍄矾䴈飒瑧உ㆐褳夘콬礿㳩뎶궃緥䯃翽阀疍㔧瞼ⓟ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琽௜㇗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</si>
  <si>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_DM|LnkdItm|_bdm.1d26dd376ef24720b03946cc741ad1f2.edm|_bdm.54bdc4264d504580970c9a858cf12cfb.edm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</si>
  <si>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䵙颕琾௉㇋襌変콠礿㳻돗귇綱䯱羐陞痂㕓矏Ⓝཉ㍄瞑䵗飶瑺ட㇕褗夋콭礭㳨뎥궕綌䮿羌院痪㕓瞻ⓞཋ㍔瞓䵕颫琂ோ㇕襡変콠礿㳻돔귇綦䮢翯阣疸㕎矍ⓛཋ㍄矧䴊飊琵௉㇘襳够콢礿㲔돣궈緧䮠美阆疸㔗瞭⒚པ㍆矅䴄风琪ோㆠ褱奦켮礢㳹뎷궄緲䮬羞陡痦㕃矞ⓙམ㍔瞟䵟颔琦௞㇂襣奪켲祫㲙뎺궗綱䯭翆陱痨㔰瞝⒗༦㌊瞌䵉颔琸௚㇂襯夛콮礯㳪뎶궅緫䮶羜陽痽㕄矍ⓝཤ㍮瞑䵋领琨ோ㇕襡変콠礣㲘돿귁緻䯃翍阰疽㔞瞚⒏༈㌐矔䴏领瑧ட㆝褤変켣祰㲶돵귐維䯧翀阠疡㔅瞊Ⓝ༅㌋矂䴘领瑂ஊ㆛褴奛켹礿㳩뎧궇緵䮳羘陳疉㔠瞼⒦༽㌷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襴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夛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瞄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</si>
  <si>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_DM|LnkdItm|_bdm.1d26dd376ef24720b03946cc741ad1f2.edm|_bdm.9287ab192cb64d55a493f36ac97bc2d3.edm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</si>
  <si>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䵝颒琽௚㇂襣夤콊礿㳻뎧궉綕䯰翚阠痶㕾知Ⓝཉ㍄瞑䵋领琴஻ㆇ褵奿콽礽㳨뎳궀練䮵羌陳疁㕎矍ⓒཋ㍄知䵖预琸௉㇋襌変콠礿㳻뎧궕緥䮾翽阡疫㕓瞮⒓༙㍙瞓䵓预琨஽㆔褭夋콳礩㳯뎶궂緧䮢翡阿疬㕎矍Ⓛཉ㌱矁䴏飤瑱௖㇗褵奁콢礿㲎돣귺綫䮿羌陡痸㕂矘Ⓧཙ㍖瞟䵛颗琲௚㇅襯夛콮礪㳬뎧귶綷䯶翬阪痵㕑瞛⒌༁㍆瞑䴨飔瑼த㆛襼夛콰礮㳬뎷궇緫䮲羟险痹㕃矁ⓗཛ㍊瞄䵜预琶௦ㇿ襡変콠礿㳻뎧궕緥䮾翭阧疰㔇矑Ⓑ༆㌐矐䴇领瑻ட㆚褢奁켯祳㲿돵귆巜䮢翋阢疽㔚瞛⒚ཉ㌫矒䴟飉瑪எㆇ襡夅콠礭㳫뎱궕綄䯑翽阖疜㔠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颓琿௉㇕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琻௘㇗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矝Ⓛ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</si>
  <si>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_DM|LnkdItm|_bdm.1d26dd376ef24720b03946cc741ad1f2.edm|_bdm.f39ce441c8564369912b043b536d3784.edm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</si>
  <si>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䵚频琼௚㇄襣夤콊礿㳻뎧궉綕䯰翚阠痶㕾知Ⓝཉ㍄瞑䵋领琴஻ㆇ褵奿콽礽㳯뎰궁練䮳羌陳疁㕎矍ⓒཋ㍄知䵖预琸௉㇋襌変콠礿㳻뎧궕緥䮾翽阡疫㕓瞮⒓༙㍙瞓䵓预琨஽㆔褭夋콴礮㳬뎶궄緧䮢翡阿疬㕎矍Ⓛཉ㌱矁䴏飤瑱௖㇗褵奁콢礿㲎돣귺綫䮿羌陡痸㕂矘Ⓧཙ㍖瞟䵛颗琲௚㇅襯夛콮礪㳬뎧귶綷䯶翬阪痵㕑瞛⒌༁㍆瞑䴨飔瑼த㆛襼夛콰礮㳬뎷궇緫䮲羟险痹㕃矁ⓗཛ㍊瞄䵜预琶௦ㇿ襡変콠礿㳻뎧궕緥䮾翭阧疰㔇矑Ⓑ༆㌐矐䴇领瑻ட㆚褢奁켯祳㲿돵귆巜䮢翋阢疽㔚瞛⒚ཉ㌮矐䴅飓瑩ஙㆌ襡夅콠礭㳫뎱궕綄䯑翽阖疜㔠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颓琿௉㇕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琻௘㇗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矚Ⓛ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</si>
  <si>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_DM|LnkdItm|_bdm.1d26dd376ef24720b03946cc741ad1f2.edm|_bdm.63b4e24aa8f24b6ba1a0670441ccd8cd.edm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</si>
  <si>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䵞颞琾௙㇃襣夤콊礿㳻뎧궉綕䯰翚阠痶㕾知Ⓝཉ㍄瞑䵋领琴஻ㆇ褵奿콽礽㳯뎿궃緷䮴羌陳疁㕎矍ⓒཋ㍄知䵖预琸௉㇋襌変콠礿㳻뎧궕緥䮾翽阡疫㕓瞮⒓༙㍙瞓䵓预琨஽㆔褭夋콴礪㳣뎵궃緧䮢翡阿疬㕎矍Ⓛཉ㌱矁䴏飤瑱௖㇗褵奁콢礿㲎돣귺綫䮿羌陡痸㕂矘Ⓧཙ㍖瞟䵛颗琲௚㇅襯夛콮礪㳬뎧귶綷䯶翬阪痵㕑瞛⒌༁㍆瞑䴨飔瑼த㆛襼夛콰礮㳬뎷궇緫䮲羟险痹㕃矁ⓗཛ㍊瞄䵜预琶௦ㇿ襡変콠礿㳻뎧궕緥䮾翭阧疰㔇矑Ⓑ༆㌐矐䴇领瑤ஂ㆔褣奅켩祫㲲돴궙緥䯰翋阷疭㔖瞂⒂་㌈矔䵋飅瑧அㆃ褤奝켩祽㲷뎧귅綷䯧翈阶疺㔁瞊⒇ཉ㌗矅䴄飅瑣ோ㆔褯変켳祫㲴돬귝綪䯮翊阶疺㔀埶Ⓝ༌㌕矄䴂飒瑱ோㆺ褢奆켢祺㲩뎶궙緥䮰羞院痾㕓瞮⒰༺㌡知䴸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夜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콳礫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颕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</si>
  <si>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_DM|LnkdItm|_bdm.1d26dd376ef24720b03946cc741ad1f2.edm|_bdm.48e3d69fd1f84b4b82e1943eb222699e.edm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</si>
  <si>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䵙颗琿௟㇆襣夤콊礿㳻뎧궉綕䯰翚阠痶㕾知Ⓝཉ㍄瞑䵋领琴஻ㆇ褵奿콽礽㳮뎶궂緱䮱羌陳疁㕎矍ⓒཋ㍄知䵖预琸௉㇋襌変콠礿㳻뎧궕緥䮾翽阡疫㕓瞮⒓༙㍙瞓䵓预琨஽㆔褭夋콵礭㳪뎳궆緧䮢翡阿疬㕎矍Ⓛཉ㌱矁䴏飤瑱௖㇗褵奁콢礿㲎돣귺綫䮿羌陡痸㕂矘Ⓧཙ㍖瞟䵛颗琲௚㇅襯夛콮礪㳬뎧귶綷䯶翬阪痵㕑瞛⒌༁㍆瞑䴨飔瑼த㆛襼夛콰礮㳬뎷궇緫䮲羟险痹㕃矁ⓗཛ㍊瞄䵜预琶௦ㇿ襡変콠礿㳻뎧궕緥䮾翭阧疰㔇矑Ⓑ༆㌐矐䴇领瑤ஂ㆔褣奅켩祫㲲돴궙緥䯰翋阷疭㔖瞂⒂་㌈矔䵋飅瑧அㆃ褤奝켩祽㲷뎧귅綷䯧翈阶疺㔁瞊⒇ཉ㌗矅䴄飅瑣ோ㆔褯変켳祫㲴돬귝綪䯮翊阶疺㔀埶Ⓝ༌㌕矄䴂飒瑱ோㆿ褠奜켡祭㲢뎵궙緥䮰羞院痾㕓瞮⒰༺㌡知䴸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夜콷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콳礫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频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</si>
  <si>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_DM|LnkdItm|_bdm.06d398b256b04d2eab866280cd0d51a4.edm|_bdm.4be0436ff1094e2bbc8edf2b32299009.edm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</si>
  <si>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䵞颖琪௕ㇸ襋変콠礿㳧돵귁綶䮼羣陙痨㕓矏Ⓝཉ㍄瞍䴻飔瑼ோㆣ襼夜콵礯㳹돎궈緧䮳羌陳疜㕎矍ⓓཋ㍚瞼䵡领琨ோ㇕襡変콠礣㲈돤궕綄䯲翞陮痪㕋矍Ⓝ༿㌅矝䵖预琽௞㇅襣奦켬祻㳦뎥궕綐䯲翊阑疱㕎矍⒗༆㌌瞓䵋飳瑸ஏㆺ褯夋콲礯㳪뎩궅緷䮬羞院痲㕂矟Ⓧཝ㍗瞟䵚颒琪ோㆶ褳奫켹礢㳹돨귝緧䮢翭阡疼㔼瞁ⓞཋ㍖瞁䵚频琦௛㇇襯夘콺礮㳫뎳궆緫䮳羚陱痶㕾知Ⓝཉ㍄瞑䵋领琨ோ㇕襡奪켴祧㲯뎩궛緫䮳羇陫痿㕟矚ⓖཙ㍩瞻䵋颈琦௅㇉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㳭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㳮뎹궸総䮢美陳痨㕓矏Ⓝཉ㍄瞑䵋领琨ோ㇉褅奄켳礡㳖뎧궕緥䮢美陳痨㕓矏Ⓝཉ㍄瞑䵋领琨ௗㆱ褨変켎礢㳹돢귒緧䮢翸陮痪㕀矍Ⓝ༽㍙瞓䴢飈瑼எ㆒褤夋콠礰㳥뎍궕緥䮢美陳痨㕓矏Ⓝཉ㍄瞑䵋领琨ோ㇉褅奄콠祑㳦돋귐綫䮠美阅痵㕑矜Ⓛ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</si>
  <si>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Three Months Ended</t>
  </si>
  <si>
    <t>Nine Months Ended</t>
  </si>
  <si>
    <t>September 26, 2015</t>
  </si>
  <si>
    <t>_DM|LnkdItm|_bdm.06d398b256b04d2eab866280cd0d51a4.edm|_bdm.02e6cb41409d4b908d5a5b762430440a.edm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</si>
  <si>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䵝颞琾௚㇅襣夤콊礿㳻뎧궉綕䯰翚阠痶㕾知Ⓝཉ㍄瞑䵋领琴஻ㆇ褵奿콽礽㳪뎿궃練䮲羌陳疁㕎矍ⓒཋ㍄知䵖预琸௉㇋襌変콠礿㳻뎧궕緥䮾翽阡疫㕓瞮⒓༙㍙瞓䵓预琨஽㆔褭夋콱礩㳣뎶궅緧䮢翡阿疬㕎矍Ⓛཉ㌱矁䴏飤瑱௖㇗褵奁콢礿㲎돣귺綫䮿羌陡痸㕂矘Ⓧཙ㍖瞟䵛颗琲௚㇅襯多콮礮㳢뎧귶綷䯶翬阪痵㕑瞛⒌༁㍆瞑䴨飔瑼த㆛襼夛콰礮㳬뎷궇緫䮲羟险痹㕃矁ⓗཚ㍊瞀䵒预琶௦ㇿ襡変콠礿㳻뎧궕緥䮾翭阧疰㔇矑⒱༌㌒矔䴅飓瑭ோㆡ褩奌켥礿㲖돩귁維䯱美阖疦㔗瞊⒇ཉ㌫矒䴟飉瑪எㆇ襡夅콠礭㳫뎱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㕅矖Ⓛ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矚Ⓛ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뎴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</si>
  <si>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_DM|LnkdItm|_bdm.06d398b256b04d2eab866280cd0d51a4.edm|_bdm.10d8624072e64771b0986c13f8de8d5b.edm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</si>
  <si>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䵟颕琾௛㇌襣夤콊礿㳻뎧궉綕䯰翚阠痶㕾知Ⓝཉ㍄瞑䵋领琴஻ㆇ褵奿콽礽㳪뎴궃緵䮻羌陳疁㕎矍ⓒཋ㍄知䵖预琸௉㇋襌変콠礿㳻뎧궕緥䮾翽阡疫㕓瞮⒓༙㍙瞓䵓预琨஽㆔褭夋콱礫㳨뎷권緧䮢翡阿疬㕎矍Ⓛཉ㌱矁䴏飤瑱௖㇗褵奁콢礿㲎돣귺綫䮿羌陡痸㕂矘Ⓧཙ㍖瞟䵛颗琲௚㇅襯多콮礮㳢뎧귶綷䯶翬阪痵㕑瞛⒌༁㍆瞑䴨飔瑼த㆛襼夛콰礮㳬뎷궇緫䮲羟险痹㕃矁ⓗཚ㍊瞀䵒预琶௦ㇿ襡変콠礿㳻뎧궕緥䮾翭阧疰㔇矑⒱༌㌒矔䴅飓瑭ோㆡ褩奌켥礿㲖돩귁維䯱美阖疦㔗瞊⒇ཉ㌷矔䴛飒瑭ஆ㆗褤変콲礩㳷뎵궅練䮷羒陼疋㔇瞗⒗བྷ㍩瞻䵋领琨ோ㇕襡変콠礿㳧돨귖綁䯧翈阽痨㔥瞊⒑༚㌍矞䴅颛琪௙㇗襡奚켐祫㲩뎥귡綷䯷翋陱痶㕾知Ⓝཉ㍄瞑䵋领琨ோ㇕襡変콼祖㲟뎲귰綃䮲翪阗疉㔷矙ⓗ༪㍕瞉䴮颖琱஭㇀襹奭켅礦㲞뎾궆緶䮺羗阑疎㕏矀⒪༭㍚瞼䵡领琨ோ㇕襡変콠礿㳻뎨귱綪䯡翪阶疮㔝矑⓮ལ㍄瞑䵋领琨ோ㇕襡変콼祌㲯돴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ཟ㍝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켁祝㲗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னㆺ褅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䯆羌陳疜㕎矍⒰༝㌖矘䴅飁琪ோ㇚西夣콠礿㳻뎧궕緥䮢美陳痨㕓矏Ⓝཉ㍄瞍䴯飏瑥ோㆻ襼奠켤祧㳹돑궈緧䮵羌陳疜㕎矍⒪༇㌐矔䴌飃瑺௉㇕襮夤콊礿㳻뎧궕緥䮢美陳痨㕓矏Ⓝཉ㍘瞞䴯飏瑥஘㇋襌変콠礿㳻뎧궕緥䮢美陳痨㕏矀⒰༝㌔瞏䵦颬琨ோ㇕襡変콠礿㳻뎧궕緹䯑翚阣痨㔾矒Ⓛཞ㍆瞏䵦颬琨ோ㇕襡変콠礿㳻뎧궕緥䮢羒阗疡㔞瞜ⓝཤ㍮瞑䵋领琨ோ㇕襡変콠礿㳻뎧궕緥䮾翪阺疥㕓瞡ⓞཋ㌦矔䴌预琨஽㇈襣夘콢礿㲏뎥근綫䯶翋阴疭㔁矍Ⓝཆ㍚瞼䵡领琨ோ㇕襡変콠礿㳻뎧궕緥䮢美陯疌㔚瞂Ⓝ༧㍙瞓䴧飃瑦௉㇕褗夋콭礮㳹돓궈緧䯋翀阧疭㔔瞊⒑ཋ㍄瞞䵕颫琂ோ㇕襡変콠礿㳻뎧궕緥䮢美陯痧㔷瞆⒎༚㍚瞼䵡领琨ோ㇕襡変콠礿㳻뎧궉緪䯑翚阣痶㕾知Ⓝཉ㍄瞑䵋领琨ோ㇕襡夆켓祫㲫뎹궸総䮢美陳痨㕓矏Ⓝཉ㍘瞞䴸飔瑫௕ㇸ襋変콠礿㳻뎻궚綕䯰翚陭病㕹矏Ⓝཉ㍄瞍䵄飶瑺டㆆ西夣콠礿㳻뎻귶綪䯯翃阶疦㔇瞜Ⓝཆ㍚瞼䵡领琨ௗ㇚褈奄콾礒㳑뎨귱綤䯶翏陭</t>
  </si>
  <si>
    <t>_DM|LnkdItm|_bdm.06d398b256b04d2eab866280cd0d51a4.edm|_bdm.d8702e57f22448b2a3ff0123436f71c7.edm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</si>
  <si>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䵟颞琹௚㇅襣夤콊礿㳻뎧궉綕䯰翚阠痶㕾知Ⓝཉ㍄瞑䵋领琴஻ㆇ褵奿콽礽㳯뎿궄練䮲羌陳疁㕎矍ⓒཋ㍄知䵖预琸௉㇋襌変콠礿㳻뎧궕緥䮾翽阡疫㕓瞮⒓༙㍙瞓䵓预琨஽㆔褭夋콴礫㳣뎶궅緧䮢翡阿疬㕎矍Ⓛཉ㌱矁䴏飤瑱௖㇗褵奁콢礿㲎돣귺綫䮿羌陡痸㕂矘Ⓧཙ㍖瞟䵛颗琲௚㇅襯多콮礮㳢뎧귶綷䯶翬阪痵㕑瞛⒌༁㍆瞑䴨飔瑼த㆛襼夛콰礮㳬뎷궇緫䮲羟险痹㕃矁ⓗཚ㍊瞀䵒预琶௦ㇿ襡変콠礿㳻뎧궕緥䮾翭阧疰㔇矑⒱༌㌒矔䴅飓瑭ோ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痾㕊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㕆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뎶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</si>
  <si>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_DM|LnkdItm|_bdm.06d398b256b04d2eab866280cd0d51a4.edm|_bdm.184dee3c7c9c4210a271a31e6bb3a704.edm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</si>
  <si>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䵚颖琻௞㇍襣夤콊礿㳻뎧궉綕䯰翚阠痶㕾知Ⓝཉ㍄瞑䵋领琴஻ㆇ褵奿콽礽㳯뎷궆緰䮺羌陳疁㕎矍ⓒཋ㍄知䵖预琸௉㇋襌変콠礿㳻뎧궕緥䮾翽阡疫㕓瞮⒓༙㍙瞓䵓预琨஽㆔褭夋콴礮㳫뎲궍緧䮢翡阿疬㕎矍Ⓛཉ㌱矁䴏飤瑱௖㇗褵奁콢礿㲎돣귺綫䮿羌陡痸㕂矘Ⓧཙ㍖瞟䵛颗琲௚㇅襯多콮礮㳢뎧귶綷䯶翬阪痵㕑瞛⒌༁㍆瞑䴨飔瑼த㆛襼夛콰礮㳬뎷궇緫䮲羟险痹㕃矁ⓗཚ㍊瞀䵒预琶௦ㇿ襡変콠礿㳻뎧궕緥䮾翭阧疰㔇矑⒱༌㌒矔䴅飓瑭ோㆻ褨奌콠祒㲴돳귝綶䮢翫阽疬㔖瞋Ⓝ༺㌁矁䴟飃瑥உ㆐褳夛콶礳㳻뎷궄緰䮾羁阐疼㔋瞛ⓝཤ㍮瞑䵋领琨ோ㇕襡変콠礣㲟돤귱綠䯤翀陳疞㔖瞝⒐ༀ㌋矟䵖预琺௉㇕褈她켴祭㳦돓귇綰䯧羌陭病㕹矏Ⓝཉ㍄瞑䵋领琨ோ㇕襡夕켉祛㳥돂귳緵䯆翪阒疌㕅矛⒠མ㍜矴䵛颟瑎௞㇍襴奬콹祚㳩뎴궆緽䮻翬阕痴㕜瞦⒧བྷ㍩瞻䵋领琨ோ㇕襡変콠礿㳧돃귚綦䯆翋阵疦㕍矢ⓩཉ㍄瞑䵋领琨ோ㇕襡夕켓祫㲫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ཐ㍆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奨켂祓㲞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瑊தㆱ褘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瞑䴿颛琪ஸㆁ褳奇켧礽㳻뎹궸総䮢美陳痨㕓矏Ⓝཉ㍄瞑䵋领琨ோ㇕襡奭켩祲㳻뎺궗綌䯦翖陱痨㔥矒Ⓛཛྷ㍆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練䮷羌陳疜㕎矍⒪༇㌐矔䴌飃瑺௉㇕襮夤콊礿㳻뎧궕緥䮢美陳痨㕓矏Ⓝཉ㍘瞞䴯飏瑥஘㇋襌変콠礿㳻뎧궕緥䮢美陳痨㕏矀⒰༝㌔瞏䵦颬琨ோ㇕襡変콠礿㳻뎧궕緹䯑翚阣痨㔾矒Ⓛཞ㍆瞏䵦颬琨ோ㇕襡変콠礿㳻뎧궕緥䮢羒阗疡㔞瞜ⓝཤ㍮瞑䵋领琨ோ㇕襡変콠礿㳻뎧궕緥䮾翪阺疥㕓瞡ⓞཋ㌦矔䴌预琨஽㇈襣夘콢礿㲏뎥근綫䯶翋阴疭㔁矍Ⓝཆ㍚瞼䵡领琨ோ㇕襡変콠礿㳻뎧궕緥䮢美陯疌㔚瞂Ⓝ༧㍙瞓䴧飃瑦௉㇕褗夋콭礮㳹돓궈緧䯋翀阧疭㔔瞊⒑ཋ㍄瞞䵕颫琂ோ㇕襡変콠礿㳻뎧궕緥䮢美陯痧㔷瞆⒎༚㍚瞼䵡领琨ோ㇕襡変콠礿㳻뎧궉緪䯑翚阣痶㕾知Ⓝཉ㍄瞑䵋领琨ோ㇕襡夆켓祫㲫뎹궸総䮢美陳痨㕓矏Ⓝཉ㍘瞞䴸飔瑫௕ㇸ襋変콠礿㳻뎻궚綕䯰翚陭病㕹矏Ⓝཉ㍄瞍䵄飶瑺டㆆ西夣콠礿㳻뎻귶綪䯯翃阶疦㔇瞜Ⓝཆ㍚瞼䵡领琨ௗ㇚褈奄콾礒㳑뎨귱綤䯶翏陭</t>
  </si>
  <si>
    <t>_DM|LnkdItm|_bdm.06d398b256b04d2eab866280cd0d51a4.edm|_bdm.22f158ff2662404b8d798c6d07c35b80.edm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</si>
  <si>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瞉䵜颓琽௛㇗西夣콠礿㳻뎻귥綷䯶翝陭病㕹矏Ⓝཉ㍄瞑䵋颚瑘ஙㆁ襡夔콢礧㳬뎲궅緧䮢翧陮痪㕂矍Ⓝ༽㍙瞓䵛预琶௦ㇿ襡変콠礿㳻뎧궉綖䯰翍陳疉㔃瞟ⓞཋ㍜瞓䵋飰瑩இ㇈襣夞콵礪㳫뎧귺綩䯦羓陱痪㕓瞺⒓།㌦矈䵖预瑼஄㆝襣奼켰祻㲔뎺궗緷䮲羟除痦㕃矝Ⓧཙ㍕瞋䵚颖琦௟㇆襯夐콢礿㲘돳귷綼䮿羌阧疧㔛矍Ⓝ༪㌖矅䴤飈琵௉㇇襱夞콮礯㳩뎷궄緿䮳羞陽痼㕀矁ⓒཐ㍆瞏䵦颬琨ோ㇕襡変콠礿㳻뎻귶綱䯺翚陭疋㔜瞜⒗ཉ㌋矗䵋飔瑭஝㆐褯奌콠礷㳪뎧귡維䯰翋阶痨㔾瞀⒍༝㌌矂䵋飣瑦ஏ㆐褥奦켣祫㲴돢귇緥䮳羂陳痺㕃矞ⓕཕ㍋矲䴟飞瑼௕ㇸ襋変콠礿㳻뎧궕緥䮢羒阗疧㔐瞫⒆༏㌊瞑䴽飃瑺஘㆜褮夔콢礭㳹돎귆綕䯶翜陮痪㔧瞝⒖༌㍆瞏䵦颬琨ோ㇕襡変콠礿㳻뎧궕緹䯋翪陭痽㔶瞩ⓓ༭㌠矰䴯颐琼ந㇄襹夙콹祙㳮뎲귱綀䮻翫陡痱㕀矜ⓛཐ㌦矷䵗颉瑁ய㇋襌変콠礿㳻뎧궕緥䮢美陯痧㔷瞀⒀༭㌁矗䴅题琅௡㇕襡変콠礿㳻뎧궕緹䯑翚阣疻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</si>
  <si>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_DM|LnkdItm|_bdm.06d398b256b04d2eab866280cd0d51a4.edm|_bdm.b081e9bbe19b4845b00d0a27bac84355.edm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</si>
  <si>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瞆䵘频琽௚㇗西夣콠礿㳻뎻귥綷䯶翝陭病㕹矏Ⓝཉ㍄瞑䵋颚瑘ஙㆁ襡夔콢礨㳨뎲궄緧䮢翧陮痪㕂矍Ⓝ༽㍙瞓䵛预琶௦ㇿ襡変콠礿㳻뎧궉綖䯰翍陳疉㔃瞟ⓞཋ㍜瞓䵋飰瑩இ㇈襣多콷礪㳪뎧귺綩䯦羓陱痪㕓瞺⒓།㌦矈䵖预瑼஄㆝襣奼켰祻㲔뎺궗緷䮲羟除痦㕃矝Ⓧཙ㍕瞋䵚颖琦௟㇆襯夐콢礿㲘돳귷綼䮿羌阧疧㔛矍Ⓝ༪㌖矅䴤飈琵௉㇇襱夞콮礯㳩뎷궄緿䮳羞陽痼㕀矁ⓒཐ㍆瞏䵦颬琨ோ㇕襡変콠礿㳻뎻귶綱䯺翚陭疋㔜瞜⒗ཉ㌋矗䵋飔瑭஝㆐褯奌콠礷㳪뎧귡維䯰翋阶痨㔾瞀⒍༝㌌矂䵋飣瑦ஏ㆐褥奺켥祯㲯돪귗綠䯰美陡痾㕟矏ⓑཙ㍕瞄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夐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够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瞄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</si>
  <si>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_DM|LnkdItm|_bdm.06d398b256b04d2eab866280cd0d51a4.edm|_bdm.38f36352fc444369bffd135a25066857.edm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</si>
  <si>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䵘颓琼௘㇂襣夤콊礿㳻뎧궉綕䯰翚阠痶㕾知Ⓝཉ㍄瞑䵋领琴஻ㆇ褵奿콽礽㳩뎲궁緶䮵羌陳疁㕎矍ⓒཋ㍄知䵖预琸௉㇋襌変콠礿㳻뎧궕緥䮾翽阡疫㕓瞮⒓༙㍙瞓䵓预琨஽㆔褭夋콲礬㳮뎴궂緧䮢翡阿疬㕎矍Ⓛཉ㌱矁䴏飤瑱௖㇗褵奁콢礿㲎돣귺綫䮿羌陡痸㕂矘Ⓧཙ㍖瞟䵛颗琲௚㇅襯多콮礮㳢뎧귶綷䯶翬阪痵㕑瞛⒌༁㍆瞑䴨飔瑼த㆛襼夛콰礮㳬뎷궇緫䮲羟险痹㕃矁ⓗཚ㍊瞀䵒预琶௦ㇿ襡変콠礿㳻뎧궕緥䮾翭阧疰㔇矑⒠༆㌗矅䵋飉瑮ோㆇ褤奌켮祪㲾뎯궄緬䮢翠阺疦㔖矏⒮༆㌊矅䴃飕琨ம㆛褥奍콠祐㲸돨귗綠䯰美院痤㕓矝ⓓམ㍒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襷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</si>
  <si>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_DM|LnkdItm|_bdm.06d398b256b04d2eab866280cd0d51a4.edm|_bdm.6d1582444d6a4f21896c00c031b1b9fb.edm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</si>
  <si>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䵚颐琿௞㇌襣夤콊礿㳻뎧궉綕䯰翚阠痶㕾知Ⓝཉ㍄瞑䵋领琴஻ㆇ褵奿콽礽㳩뎱궂緰䮻羌陳疁㕎矍ⓒཋ㍄知䵖预琸௉㇋襌変콠礿㳻뎧궕緥䮾翽阡疫㕓瞮⒓༙㍙瞓䵓预琨஽㆔褭夋콲礮㳭뎲권緧䮢翡阿疬㕎矍Ⓛཉ㌱矁䴏飤瑱௖㇗褵奁콢礿㲎돣귺綫䮿羌陡痸㕂矘Ⓧཙ㍖瞟䵛颗琲௚㇅襯多콮礮㳢뎧귶綷䯶翬阪痵㕑瞛⒌༁㍆瞑䴨飔瑼த㆛襼夛콰礮㳬뎷궇緫䮲羟险痹㕃矁ⓗཚ㍊瞀䵒预琶௦ㇿ襡変콠礿㳻뎧궕緥䮾翭阧疰㔇矑⒠༆㌗矅䵋飉瑮ோㆇ褤奌켮祪㲾뎯궄緬䮢翠阺疦㔖矏⒮༆㌊矅䴃飕琨ம㆛褥奍콠祌㲾돳귐綨䯠翋阡痨㕁矙Ⓩཉ㍖瞁䵚颓琴௄ㆶ褵奝콾礒㳑뎧궕緥䮢美陳痨㕓矏ⓟ༭㌋矒䴯飃瑮அ㇕褗奛켳祶㲴뎺궗緷䮠美阚疻㔣瞛⒑པ㍆知䴙飓瑭௉㇋襌変콠礿㳻뎧궕緥䮢美陳痨㕏瞦⒧བྷ㍑矴䴭颖瑌யㆴ褅夝켃礮㳣뎷권綃䮷羖陦疌㔶矖⒦ཛ㍝瞂䵘颞琱னㆳ襽奠켄礡㳖뎧궕緥䮢美陳痨㕓矏Ⓝཕ㍋矵䴄飅瑌எ㆓褯夤콊礿㳻뎧궕緥䮢美陳痨㕏瞼⒗༙㌗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콶礦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㔲瞭⒯༬㍆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綇䯍翪阊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祍㳹돓궈緧䯑翚阡疡㔝瞈Ⓛཉ㍋瞏䵦颬琨ோ㇕襡変콠礿㳻뎧궕緥䮢美陳痴㔷瞆⒎ཉ㌪瞌䵉飯瑬ஓ㇗襡夔콢礩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颗琹௉㇕褕夋켉祱㲯돠귐綷䮠美陼痶㕾知Ⓝཉ㍄瞑䵋领琨ோ㇕襡変콠礿㳧돃규綨䯱羐陞痂㕓矏Ⓝཉ㍄瞑䵋领琨ோ㇕襡夆켓祫㲫뎊궿緥䮢美陳痨㕓矏Ⓝཉ㍄瞑䵋颚瑛டㆅ襡夔콢礨㳹뎊궿緥䮢美陳痨㕓矏Ⓝཉ㍄瞑䵋领琨ௗㆱ褨奚콾礒㳑뎧궕緥䮢美陳痨㕓矏Ⓝཉ㍄瞑䵋领琴ய㆜褬奧콽礽㲙돠궗緥䯔羓陱痥㕂矍Ⓝ༽㍙瞓䴢飈瑼எ㆒褤夋콠礰㳥뎍궕緥䮢美陳痨㕓矏Ⓝཉ㍄瞑䵋领琨ோ㇉褅奄콠祑㳦돋귐綫䮠美阅痵㕑矂ⓒཋ㍄知䵖预瑁அㆁ褤奌켲礽㳻뎹궸総䮢美陳痨㕓矏Ⓝཉ㍄瞑䵋领琨ோ㇉襮奀켭祬㳥뎍궕緥䮢美陳痨㕓矏Ⓝཉ㍄瞑䵗颉瑛டㆅ西夣콠礿㳻뎧궕緥䮢美陳痴㕜瞼⒗༙㌗瞏䵦颬琨ோ㇕襡変콠礿㳧돔귇綦䮼羣陙痨㕓矏Ⓝཉ㍄瞍䵄飶瑺ட㇋襌変콠礿㳻뎨귥綷䯶翝陭病㕹矏Ⓝཉ㍄瞍䴨飉瑥ஆ㆐褯奚콠礰㳥뎍궕緥䮾羁阚疼㔞矑⓮ལ㍘瞞䴯飇瑼ஊ㇋</t>
  </si>
  <si>
    <t>_DM|LnkdItm|_bdm.06d398b256b04d2eab866280cd0d51a4.edm|_bdm.8120b1b3f4cd4eee899eeac87e7b4d7b.edm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</si>
  <si>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瞉䵚颖琾௛㇗西夣콠礿㳻뎻귥綷䯶翝陭病㕹矏Ⓝཉ㍄瞑䵋颚瑘ஙㆁ襡夔콢礧㳪뎱궅緧䮢翧陮痪㕂矍Ⓝ༽㍙瞓䵛预琶௦ㇿ襡変콠礿㳻뎧궉綖䯰翍陳疉㔃瞟ⓞཋ㍜瞓䵋飰瑩இ㇈襣夘콰礩㳫뎧귺綩䯦羓陱痪㕓瞺⒓།㌦矈䵖预瑼஄㆝襣奼켰祻㲔뎺궗緷䮲羟除痦㕃矝Ⓧཙ㍕瞋䵚颖琦௟㇆襯夐콢礿㲘돳귷綼䮿羌阧疧㔛矍Ⓝ༪㌖矅䴤飈琵௉㇇襱夞콮礯㳩뎷궄緿䮳羞陽痼㕀矁ⓒཐ㍆瞏䵦颬琨ோ㇕襡変콠礿㳻뎻귶綱䯺翚陭疏㔁瞀⒐༚㍄矜䴊飔瑯ஂ㆛襡奁켲祺㲾돊귚綫䯶翆阠痨㔶瞁⒇༌㌀瞑䴤飅瑼஄㆗褤変콱礳㳻뎷궄緳䮾羁阐疼㔋瞛ⓝཤ㍮瞑䵋领琨ோ㇕襡変콠礣㲟돤귱綠䯤翀陳疞㔖瞝⒐ༀ㌋矟䵖预琺௉㇕褈她켴祭㳦돓귇綰䯧羌陭病㕹矏Ⓝཉ㍄瞑䵋领琨ோ㇕襡夕켉祛㳥돂귳緵䯆翪阒疌㕅矛⒠མ㍜矴䵛颟瑎௞㇍襴奬콹祚㳩뎴궆緽䮻翬阕痴㕜瞦⒧བྷ㍩瞻䵋领琨ோ㇕襡変콠礿㳧돃귚綦䯆翋阵疦㕍矢ⓩཉ㍄瞑䵋领琨ோ㇕襡夕켓祫㲫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ཐ㍆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奨켂祓㲞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瑊தㆱ褘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瞑䴿颛琪ஸㆁ褳奇켧礽㳻뎹궸総䮢美陳痨㕓矏Ⓝཉ㍄瞑䵋领琨ோ㇕襡奭켩祲㳻뎺궗綌䯦翖陱痨㔥矒Ⓛཞ㍆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緷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</si>
  <si>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_DM|LnkdItm|_bdm.06d398b256b04d2eab866280cd0d51a4.edm|_bdm.e749c64aee1743198980fa87b75e98b1.edm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</si>
  <si>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䵒颞琽௓㇗西夣콠礿㳻뎻귥綷䯶翝陭病㕹矏Ⓝཉ㍄瞑䵋颚瑘ஙㆁ襡夔콢礩㳢뎲궍緧䮢翧陮痪㕂矍Ⓝ༽㍙瞓䵛预琶௦ㇿ襡変콠礿㳻뎧궉綖䯰翍陳疉㔃瞟ⓞཋ㍜瞓䵋飰瑩இ㇈襣夐콸礪㳣뎧귺綩䯦羓陱痪㕓瞺⒓།㌦矈䵖预瑼஄㆝襣奼켰祻㲔뎺궗緷䮲羟除痦㕃矝Ⓧཙ㍕瞋䵚颖琦௟㇆襯夐콢礿㲘돳귷綼䮿羌阧疧㔛矍Ⓝ༪㌖矅䴤飈琵௉㇇襱夞콮礯㳩뎷궄緿䮳羞陽痼㕀矁ⓒཐ㍆瞏䵦颬琨ோ㇕襡変콠礿㳻뎻귶綱䯺翚陭疏㔁瞀⒐༚㍄矜䴊飔瑯ஂ㆛襡奁켲祺㲾돊귚綫䯶翆阠痨㔶瞁⒇༌㌀瞑䴸飃瑸ட㆐褬奌켲礿㳩뎫궕緷䮲羟陦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瞇䵒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䵜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阗痪㕓瞻ⓞཋ㌷矅䴙飏瑦஌㇗襡夗콍礕㳻뎧궕緥䮢美陳痨㕓矏Ⓝཉ㍄瞑䵋颚瑌ஂ㆘襡夔콢祖㲿뎥궕經䮿羌陦痪㕓瞻ⓞཋ㌭矟䴟飃瑯எㆇ襣夆콾礒㳑뎧궕緥䮢美陳痨㕓矏Ⓝཉ㍄瞑䵗颉瑌ஂ㆘褲夤콊礿㳻뎧궕緥䮢美陳痨㕓矏ⓟཆ㌷矅䴛题琅௡㇕襡変콠礿㳻뎧궕緥䮢羒阀疼㔃矏⒮པ㍆瞆䵉题琅௡㇕襡変콠礿㳻뎧궕緥䮢美陳痴㔷瞆⒎༚㍚瞼䵡领琨ோ㇕襡変콠礿㳻뎧궕緥䮢美陯疌㔚瞂Ⓝ༧㍙瞓䴩飃瑯௉㇕褗夋콭礮㳹돓궈緧䯋翀阧疭㔔瞊⒑ཋ㍄瞞䵕颫琂ோ㇕襡変콠礿㳻뎧궕緥䮢美陳痨㕏瞫⒊༄㍄矿䵖预瑄எ㆛襣奿콽礽㳶뎥궕綑䮿羌阚疦㔇瞊⒄༌㌖瞓䵋颉琶௦ㇿ襡変콠礿㳻뎧궕緥䮢美陳痨㕏矀⒧ༀ㌉矂䵕颫琂ோ㇕襡変콠礿㳻뎧궕緥䮾羁阀疼㔃矑⓮ལ㍄瞑䵋领琨ோ㇕襡変콼礰㲈돷귆緻䮏群陳痨㕓矏Ⓝཉ㍄瞑䵗颉瑛ங㆖西夣콠礿㳻뎧궕緹䮭翾阡疼㕍矢ⓩཉ㍄瞑䵋颚琧஻ㆇ褵夗콍礕㳻뎧궕緹䯁翁阾疥㔖瞁⒗༚㍄瞞䵕颫琂ோ㇕襽奠켴祲㳥뎍궉緪䯆翏阧疩㕍</t>
  </si>
  <si>
    <t>_DM|LnkdItm|_bdm.06d398b256b04d2eab866280cd0d51a4.edm|_bdm.c802f7573eff48ecab8984b73dac1662.edm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</si>
  <si>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䵚颔琾௜㇆襣夤콊礿㳻뎧궉綕䯰翚阠痶㕾知Ⓝཉ㍄瞑䵋领琴஻ㆇ褵奿콽礽㳩뎵궃緲䮱羌陳疁㕎矍ⓒཋ㍄知䵖预琸௉㇋襌変콠礿㳻뎧궕緥䮾翽阡疫㕓瞮⒓༙㍙瞓䵓预琨஽㆔褭夋콲礮㳩뎰궆緧䮢翡阿疬㕎矍Ⓛཉ㌱矁䴏飤瑱௖㇗褵奁콢礿㲎돣귺綫䮿羌陡痸㕂矘Ⓧཙ㍖瞟䵛颗琲௚㇅襯多콮礮㳢뎧귶綷䯶翬阪痵㕑瞛⒌༁㍆瞑䴨飔瑼த㆛襼夛콰礮㳬뎷궇緫䮲羟险痹㕃矁ⓗཚ㍊瞀䵒预琶௦ㇿ襡変콠礿㳻뎧궕緥䮾翭阧疰㔇矑⒤༛㌋矂䴘领瑥ஊㆇ褦奇콠祑㲲돢궕綈䯭翀阧疠㔀矏⒦༇㌀矔䴏领瑇ஈㆁ褮奌켲礿㳪뎧궇緵䮳羘陯痧㔰瞛⒛༝㍚瞼䵡领琨ோ㇕襡変콠礿㳻돃귚綦䯆翋阵疦㕓瞹⒆༛㌗矘䴄飈琵௉㇇襣奠켳祏㲯뎺궗綑䯰翛阶痪㕍矢ⓩཉ㍄瞑䵋领琨ோ㇕襡変콠礣㲒뎹궀綀䯄羞阗疌㔲瞫ⓕཝ㌧瞀䵓飣琸௒ㆳ襴夜켄祚㳢뎵권緶䮱羖陪疊㔵矓Ⓦ༠㌠瞏䵦颬琨ோ㇕襡変콠礿㳻뎻궚綁䯭翍阗疭㔕瞁ⓝཤ㍮瞑䵋领琨ோ㇕襡変콠礣㲈돷귆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瞈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神㲙돂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ㆷ褎奰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矣䵉领瑜௖㇗褒奛켩祱㲼뎧궚緻䮏群陳痨㕓矏Ⓝཉ㍄瞑䵋领琨ோ㇕襡変콼祛㲲뎧귻緸䮠翧阷疰㕑矏⒵པ㍆瞆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翪陱痨㔧矒Ⓛ༺㌐矃䴂飈瑯௉㇕襮夤콊礿㳻뎧궕緥䮢美陳痨㕓矏Ⓝཉ㍄瞑䵗飢瑡ஆ㇕褏夋켉祻㲣뎧귣緸䮠羖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石䴎飁琪ோㆣ襼处콱礽㳻뎺궗綌䯬翚阶疯㔖瞝Ⓛཉ㍋瞏䵦颬琨ோ㇕襡変콠礿㳻뎧궕緥䮢美陳痴㔷瞆⒎ཉ㌪瞌䵉飪瑭அ㇗襡夔콢礲㳪뎧귡緸䮠翧阽疼㔖瞈⒆༛㍆瞑䵄题琅௡㇕襡変콠礿㳻뎧궕緥䮢美陳痴㕜瞫⒊༄㌗瞏䵦颬琨ோ㇕襡変콠礿㳻뎧궕緹䮭翽阧疸㕍矢ⓩཉ㍄瞑䵋领琨ோ㇕襡夕콯祌㲯돴궋緈䮈美陳痨㕓矏Ⓝཉ㍄瞍䵄飵瑺ஈ㇋襌変콠礿㳻뎧궉緪䯒翜阧痶㕾知Ⓝཉ㍄瞑䵗颉瑘ஙㆁ褲夤콊礿㳻뎧궉綆䯭翃阾疭㔝瞛⒐ཉ㍋瞏䵦颬琨ோ㇉襮奝켭礡㳖뎻궚綁䯣翚防痶</t>
  </si>
  <si>
    <t>_DM|LnkdItm|_bdm.06d398b256b04d2eab866280cd0d51a4.edm|_bdm.b5d799376ea34f93802613e119453e45.edm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</si>
  <si>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颕琽௒㇌襣夤콊礿㳻뎧궉綕䯰翚阠痶㕾知Ⓝཉ㍄瞑䵋领琴஻ㆇ褵奿콽礽㳪뎴궀緼䮻羌陳疁㕎矍ⓒཋ㍄知䵖预琸௉㇋襌変콠礿㳻뎧궕緥䮾翽阡疫㕓瞮⒓༙㍙瞓䵓预琨஽㆔褭夋콱礦㳨뎾권緧䮢翡阿疬㕎矍Ⓛཉ㌱矁䴏飤瑱௖㇗褵奁콢礿㲎돣귺綫䮿羌陡痸㕂矘Ⓧཙ㍖瞟䵛颗琲௚㇅襯多콮礮㳢뎧귶綷䯶翬阪痵㕑瞛⒌༁㍆瞑䴨飔瑼த㆛襼夛콰礮㳬뎷궇緫䮲羟险痹㕃矁ⓗཚ㍊瞀䵒预琶௦ㇿ襡変콠礿㳻뎧궕緥䮾翭阧疰㔇矑⒤༛㌋矂䴘领瑥ஊㆇ褦奇콠祑㲲돢궕綈䯭翀阧疠㔀矏⒦༇㌀矔䴏领瑛எㆅ褵奄켢祺㲩뎵궃緩䮢羜陣痹㕆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颐琱௉㇕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琿௉㇕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㔷矍Ⓝ༽㍙瞓䴸飒瑺ஂ㆛褦変콯礡㳖뎧궕緥䮢美陳痨㕓矏Ⓝཉ㍄瞑䵋领琨ௗㆱ褨変켎礢㳹돣귍緧䮢翸陮痪㕂矞Ⓛ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</si>
  <si>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_DM|LnkdItm|_bdm.06d398b256b04d2eab866280cd0d51a4.edm|_bdm.758bc1fc64de41b0bc305ef2d7af51e7.edm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</si>
  <si>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颐琿௙㇗西夣콠礿㳻뎻귥綷䯶翝陭病㕹矏Ⓝཉ㍄瞑䵋颚瑘ஙㆁ襡夔콢礮㳢뎰궇緧䮢翧陮痪㕂矍Ⓝ༽㍙瞓䵛预琶௦ㇿ襡変콠礿㳻뎧궉綖䯰翍陳疉㔃瞟ⓞཋ㍜瞓䵋飰瑩இ㇈襣夐콶礨㳩뎧귺綩䯦羓陱痪㕓瞺⒓།㌦矈䵖预瑼஄㆝襣奼켰祻㲔뎺궗緷䮲羟除痦㕃矝Ⓧཙ㍕瞋䵚颖琦௟㇆襯夐콢礿㲘돳귷綼䮿羌阧疧㔛矍Ⓝ༪㌖矅䴤飈琵௉㇇襱夞콮礯㳩뎷궄緿䮳羞陽痼㕀矁ⓒཐ㍆瞏䵦颬琨ோ㇕襡変콠礿㳻뎻귶綱䯺翚陭疚㔖瞜⒆༈㌖矒䴃领瑩அ㆑襡奌켶祺㲷돷귘綠䯬翚陳痠㕂矆Ⓝ༽㌌矃䴎飃琨஦㆚褯奁켳礿㲞돣귐綡䮢翡阰疼㔜瞍⒆༛㍄瞀䵇领琺௛㇄襷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뎱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襳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</si>
  <si>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_DM|LnkdItm|_bdm.06d398b256b04d2eab866280cd0d51a4.edm|_bdm.4995a452138848deb4e7103e9704d6fc.edm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</si>
  <si>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䵓颗琺௙㇗西夣콠礿㳻뎻귥綷䯶翝陭病㕹矏Ⓝཉ㍄瞑䵋颚瑘ஙㆁ襡夔콢礮㳣뎵궇緧䮢翧陮痪㕂矍Ⓝ༽㍙瞓䵛预琶௦ㇿ襡変콠礿㳻뎧궉綖䯰翍陳疉㔃瞟ⓞཋ㍜瞓䵋飰瑩இ㇈襣夑콱礭㳩뎧귺綩䯦羓陱痪㕓瞺⒓།㌦矈䵖预瑼஄㆝襣奼켰祻㲔뎺궗緷䮲羟除痦㕃矝Ⓧཙ㍕瞋䵚颖琦௟㇆襯夐콢礿㲘돳귷綼䮿羌阧疧㔛矍Ⓝ༪㌖矅䴤飈琵௉㇇襱夞콮礯㳩뎷궄緿䮳羞陽痼㕀矁ⓒཐ㍆瞏䵦颬琨ோ㇕襡変콠礿㳻뎻귶綱䯺翚陭疚㔖瞜⒆༈㌖矒䴃领瑩அ㆑襡奌켶祺㲷돷귘綠䯬翚陳痠㕂矆Ⓝ༽㌌矃䴎飃琨஦㆚褯奁켳礿㲞돣귐綡䮢翽阶疸㔇瞊⒎་㌁矃䵋颔琾ே㇕襳夘콵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䮴羗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羗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켄礽㳻뎺궗綖䯶翜阺疦㔔矍Ⓝཆ㍚瞼䵡领琨ோ㇕襡変콠礿㳻뎧궕緥䮢美陯疌㔚瞂Ⓝ༧㍙瞓䴢飂瑰௉㇕褗夋콵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</si>
  <si>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_DM|LnkdItm|_bdm.06d398b256b04d2eab866280cd0d51a4.edm|_bdm.cf624bb7457745aabaf22ad1567a5033.edm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</si>
  <si>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䵜颟琼௟㇗西夣콠礿㳻뎻귥綷䯶翝陭病㕹矏Ⓝཉ㍄瞑䵋颚瑘ஙㆁ襡夔콢礪㳬뎳궁緧䮢翧陮痪㕂矍Ⓝ༽㍙瞓䵛预琶௦ㇿ襡変콠礿㳻뎧궉綖䯰翍陳疉㔃瞟ⓞཋ㍜瞓䵋飰瑩இ㇈襣夞콹礫㳯뎧귺綩䯦羓陱痪㕓瞺⒓།㌦矈䵖预瑼஄㆝襣奼켰祻㲔뎺궗緷䮲羟除痦㕃矝Ⓧཙ㍕瞋䵚颖琦௟㇆襯夐콢礿㲘돳귷綼䮿羌阧疧㔛矍Ⓝ༪㌖矅䴤飈琵௉㇇襱夞콮礯㳩뎷궄緿䮳羞陽痼㕀矁ⓒཐ㍆瞏䵦颬琨ோ㇕襡変콠礿㳻뎻귶綱䯺翚陭疚㔖瞜⒆༈㌖矒䴃领瑩அ㆑襡奌켶祺㲷돷귘綠䯬翚陳痠㕂矆Ⓝ༧㌍矟䴎领瑅஄㆛褵奚콠祚㲵돢귑緥䯍翍阧疧㔑瞊⒑ཉ㍕瞝䵋颔琸௚㇃襽奪켴祧㲯뎊궿緥䮢美陳痨㕓矏Ⓝཉ㍄瞍䴯飉瑫ய㆐褧変켖祺㲩돮귚綫䮿羌陡痪㕓瞦⒐༹㌐矃䵖预瑜ஙㆀ褤夗콍礕㳻뎧궕緥䮢美陳痨㕓矏Ⓝཕ㌭矵䵕颓瑍஭㇅褅奨켄礩㳯뎶궍綀䮲羗阕痽㕋矚⒧༬㍝矴䵙颟琻௘㇍襸奯콼礰㲒뎹궸総䮢美陳痨㕓矏Ⓝཉ㍄瞑䵗颉瑌஄㆖褅奏켮礡㳖뎧궕緥䮢美陳痨㕓矏Ⓝཕ㌷矅䴛飕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뎾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༨㌦矽䴮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阑疇㔷瞶Ⓛ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돕궗緥䯖羓陱疛㔇瞝⒊༇㌃瞓䵋颉琶௦ㇿ襡変콠礿㳻뎧궕緥䮢美陳痨㕓矏ⓟ༭㌍矜䵋飨琵௉ㆼ褥夋콠祉㳦뎾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독귐綢䮠美阅痵㕑矂ⓒཋ㍄知䵖预瑁அㆁ褤奌켲礽㳻뎹궸総䮢美陳痨㕓矏Ⓝཉ㍄瞑䵋领琨ோ㇕襡奭켩祲㳻뎺궗綉䯧翀陱痨㔥矒Ⓛང㍕瞓䵋飲琵௉ㆼ褯奌켧祺㲩뎧궚緻䮏群陳痨㕓矏Ⓝཉ㍄瞑䵋领琨ோ㇕襡夆켄祶㲶뎹궸総䮢美陳痨㕓矏Ⓝཉ㍄瞑䵋领琴௄ㆦ褵夗콍礕㳻뎧궕緥䮢美陳痨㕓矓Ⓦ༺㌐矁䴘题琅௡㇕襡変콠礿㳻뎻궚綖䯰翍陭病㕹矏Ⓝཉ㍄瞑䵋颚琧஻ㆇ褵夤콊礿㳻뎧궉緪䯒翜阧疻㕍矢ⓩཉ㍄瞑䵋颚瑋஄㆘褬奇켴祬㳻뎹궸総䮢美陯痧㔺瞛⒎བྷ㍩瞻䵗颉瑌ஊㆁ褠</t>
  </si>
  <si>
    <t>_DM|LnkdItm|_bdm.06d398b256b04d2eab866280cd0d51a4.edm|_bdm.13920cb081634364a3decca657ba810a.edm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</si>
  <si>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䵞颞琰௝㇗西夣콠礿㳻뎻귥綷䯶翝陭病㕹矏Ⓝཉ㍄瞑䵋颚瑘ஙㆁ襡夔콢礪㳮뎿궃緧䮢翧陮痪㕂矍Ⓝ༽㍙瞓䵛预琶௦ㇿ襡変콠礿㳻뎧궉綖䯰翍陳疉㔃瞟ⓞཋ㍜瞓䵋飰瑩இ㇈襣夜콸礧㳭뎧귺綩䯦羓陱痪㕓瞺⒓།㌦矈䵖预瑼஄㆝襣奼켰祻㲔뎺궗緷䮲羟除痦㕃矝Ⓧཙ㍕瞋䵚颖琦௟㇆襯夐콢礿㲘돳귷綼䮿羌阧疧㔛矍Ⓝ༪㌖矅䴤飈琵௉㇇襱夞콮礯㳩뎷궄緿䮳羞陽痼㕀矁ⓒཐ㍆瞏䵦颬琨ோ㇕襡変콠礿㳻뎻귶綱䯺翚陭疚㔖瞜⒆༈㌖矒䴃领瑩அ㆑襡奌켶祺㲷돷귘綠䯬翚陳痠㕂矆Ⓝ༧㌍矟䴎领瑅஄㆛褵奚콠祚㲵돢귑緥䯑翋阣疼㔖瞂⒁༌㌖瞑䵙颐琤ோ㇇襱夜콼礰㲘돿귁緻䮏群陳痨㕓矏Ⓝཉ㍄瞑䵋领琴ய㆚褢奌켦祱㳻돢귇綶䯫翁阽痵㕑矝Ⓛཉ㌭矂䴻飒瑺௖㇗褕奜켥礽㳥뎍궕緥䮢美陳痨㕓矏Ⓝཉ㍄瞑䵗飯瑌௕㇀褄夙켄祛㲚뎱궁綆䮳羖阖痸㕊瞩ⓖད㍑矵䴮颟瑍௙㇌襲夑콹祝㲝뎨근綁䮼羣陙痨㕓矏Ⓝཉ㍄瞑䵋领琨ௗ㇚褅奊켄祺㲽뎹궸総䮢美陳痨㕓矏Ⓝཉ㍄瞑䵗飵瑼஛ㆆ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緳䮻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䴪飤瑄ம㇗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瞭⒬༭㌽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䯐羌陳疜㕎矍⒰༝㌖矘䴅飁琪ோ㇚西夣콠礿㳻뎧궕緥䮢美陳痨㕓矏Ⓝཉ㍄瞍䴯飏瑥ோㆻ襼奠켤祧㳹돑궈緧䮻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夘콱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</si>
  <si>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_DM|LnkdItm|_bdm.06d398b256b04d2eab866280cd0d51a4.edm|_bdm.971c9aabdde6434aa90478563cd6fe2f.edm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</si>
  <si>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䵜颟琺௞㇗西夣콠礿㳻뎻귥綷䯶翝陭病㕹矏Ⓝཉ㍄瞑䵋颚瑘ஙㆁ襡夔콢礮㳬뎵궀緧䮢翧陮痪㕂矍Ⓝ༽㍙瞓䵛预琶௦ㇿ襡変콠礿㳻뎧궉綖䯰翍陳疉㔃瞟ⓞཋ㍜瞓䵋飰瑩இ㇈襣夞콹礭㳮뎧귺綩䯦羓陱痪㕓瞺⒓།㌦矈䵖预瑼஄㆝襣奼켰祻㲔뎺궗緷䮲羟除痦㕃矝Ⓧཙ㍕瞋䵚颖琦௟㇆襯夐콢礿㲘돳귷綼䮿羌阧疧㔛矍Ⓝ༪㌖矅䴤飈琵௉㇇襱夞콮礯㳩뎷궄緿䮳羞陽痼㕀矁ⓒཐ㍆瞏䵦颬琨ோ㇕襡変콠礿㳻뎻귶綱䯺翚陭疛㔖瞃⒏ༀ㌊矖䵋飇瑦ஏ㇕褬奛켫祺㲯돩귒緥䮪羟険痨㔧瞇⒑༌㌁瞑䴦飉瑦ட㆝褲奬켮祻㲾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礩㳢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</si>
  <si>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_DM|LnkdItm|_bdm.06d398b256b04d2eab866280cd0d51a4.edm|_bdm.256fc43ecda84d3cafbde61ff428b262.edm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</si>
  <si>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颕琿௒㇗西夣콠礿㳻뎻귥綷䯶翝陭病㕹矏Ⓝཉ㍄瞑䵋颚瑘ஙㆁ襡夔콢礮㳢뎰권緧䮢翧陮痪㕂矍Ⓝ༽㍙瞓䵛预琶௦ㇿ襡変콠礿㳻뎧궉綖䯰翍陳疉㔃瞟ⓞཋ㍜瞓䵋飰瑩இ㇈襣夐콳礨㳢뎧귺綩䯦羓陱痪㕓瞺⒓།㌦矈䵖预瑼஄㆝襣奼켰祻㲔뎺궗緷䮲羟除痦㕃矝Ⓧཙ㍕瞋䵚颖琦௟㇆襯夐콢礿㲘돳귷綼䮿羌阧疧㔛矍Ⓝ༪㌖矅䴤飈琵௉㇇襱夞콮礯㳩뎷궄緿䮳羞陽痼㕀矁ⓒཐ㍆瞏䵦颬琨ோ㇕襡変콠礿㳻뎻귶綱䯺翚陭疛㔖瞃⒏ༀ㌊矖䵋飇瑦ஏ㇕褬奛켫祺㲯돩귒緥䮪羟険痨㔧瞇⒑༌㌁瞑䴦飉瑦ட㆝褲奬켮祻㲾뎧귦綠䯲翚阶疥㔑瞊⒑ཉ㍖瞇䵇领琺௛㇄襴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뎱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궄緵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</si>
  <si>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_DM|LnkdItm|_bdm.06d398b256b04d2eab866280cd0d51a4.edm|_bdm.e04d82e895df4448bcc4e72583197c11.edm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</si>
  <si>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䵝颟琿௙㇗西夣콠礿㳻뎻귥綷䯶翝陭病㕹矏Ⓝཉ㍄瞑䵋颚瑘ஙㆁ襡夔콢礩㳭뎰궇緧䮢翧陮痪㕂矍Ⓝ༽㍙瞓䵛预琶௦ㇿ襡変콠礿㳻뎧궉綖䯰翍陳疉㔃瞟ⓞཋ㍜瞓䵋飰瑩இ㇈襣够콹礨㳩뎧귺綩䯦羓陱痪㕓瞺⒓།㌦矈䵖预瑼஄㆝襣奼켰祻㲔뎺궗緷䮲羟除痦㕃矝Ⓧཙ㍕瞋䵚颖琦௟㇆襯夐콢礿㲘돳귷綼䮿羌阧疧㔛矍Ⓝ༪㌖矅䴤飈琵௉㇇襱夞콮礯㳩뎷궄緿䮳羞陽痼㕀矁ⓒཐ㍆瞏䵦颬琨ோ㇕襡変콠礿㳻뎻귶綱䯺翚陭疛㔖瞃⒏ༀ㌊矖䵋飇瑦ஏ㇕褬奛켫祺㲯돩귒緥䮪羟険痨㔽瞆⒍༌㍄矼䴄飈瑼ஃㆆ襡奇켤祺㲿돈귖綱䯭翌阶疺㕓矞Ⓩཉ㍖瞁䵚颐琴௄ㆶ褵奝콾礒㳑뎧궕緥䮢美陳痨㕓矏ⓟ༭㌋矒䴯飃瑮அ㇕褗奛켳祶㲴뎺궗緷䮠美阚疻㔣瞛⒑པ㍆知䴙飓瑭௉㇋襌変콠礿㳻뎧궕緥䮢美陳痨㕏瞦⒧བྷ㍑矴䴭颖瑌யㆴ褅夝켃礮㳣뎷권綃䮷羖陦疌㔶矖⒦ཛ㍝瞂䵘颞琱னㆳ襽奠켄礡㳖뎧궕緥䮢美陳痨㕓矏Ⓝཕ㍋矵䴄飅瑌எ㆓褯夤콊礿㳻뎧궕緥䮢美陳痨㕏瞼⒗༙㌗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콶礦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㔲瞭⒯༬㍆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綇䯍翪阊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祍㳹돓궈緧䯑翚阡疡㔝瞈Ⓛཉ㍋瞏䵦颬琨ோ㇕襡変콠礿㳻뎧궕緥䮢美陳痴㔷瞆⒎ཉ㌪瞌䵉飯瑬ஓ㇗襡夔콢礮㳫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瑌௉㇕褕夋켓祫㲩돩귒緧䮢羁陭病㕹矏Ⓝཉ㍄瞑䵋领琨ோ㇕襡変콠礿㳻돃규綨䮢翠陮痪㔺瞋⒛ཋ㍄矧䵖预琰௉㇕褕夋켉祱㲯돠귐綷䮠美陼痶㕾知Ⓝཉ㍄瞑䵋领琨ோ㇕襡変콠礿㳧돃규綨䯱羐陞痂㕓矏Ⓝཉ㍄瞑䵋领琨ோ㇕襡夆켓祫㲫뎊궿緥䮢美陳痨㕓矏Ⓝཉ㍄瞑䵋颚瑛டㆅ襡夔콢礨㳹뎊궿緥䮢美陳痨㕓矏Ⓝཉ㍄瞑䵋领琨ௗㆱ褨奚콾礒㳑뎧궕緥䮢美陳痨㕓矏Ⓝཉ㍄瞑䵋领琴ய㆜褬奧콽礽㲙돠궗緥䯔羓陱痥㕂矍Ⓝ༽㍙瞓䴢飈瑼எ㆒褤夋콠礰㳥뎍궕緥䮢美陳痨㕓矏Ⓝཉ㍄瞑䵋领琨ோ㇉褅奄콠祑㳦돋귐綫䮠美阅痵㕑矂ⓒཋ㍄知䵖预瑁அㆁ褤奌켲礽㳻뎹궸総䮢美陳痨㕓矏Ⓝཉ㍄瞑䵋领琨ோ㇉襮奀켭祬㳥뎍궕緥䮢美陳痨㕓矏Ⓝཉ㍄瞑䵗颉瑛டㆅ西夣콠礿㳻뎧궕緥䮢美陳痴㕜瞼⒗༙㌗瞏䵦颬琨ோ㇕襡変콠礿㳧돔귇綦䮼羣陙痨㕓矏Ⓝཉ㍄瞍䵄飶瑺ட㇋襌変콠礿㳻뎨귥綷䯶翝陭病㕹矏Ⓝཉ㍄瞍䴨飉瑥ஆ㆐褯奚콠礰㳥뎍궕緥䮾羁阚疼㔞矑⓮ལ㍘瞞䴯飇瑼ஊ㇋</t>
  </si>
  <si>
    <t>_DM|LnkdItm|_bdm.06d398b256b04d2eab866280cd0d51a4.edm|_bdm.fb32953ec83b420d8734cd18eab0dd85.edm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</si>
  <si>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䵛颞琱௝㇗西夣콠礿㳻뎻귥綷䯶翝陭病㕹矏Ⓝཉ㍄瞑䵋颚瑘ஙㆁ襡夔콢礩㳫뎾궃緧䮢翧陮痪㕂矍Ⓝ༽㍙瞓䵛预琶௦ㇿ襡変콠礿㳻뎧궉綖䯰翍陳疉㔃瞟ⓞཋ㍜瞓䵋飰瑩இ㇈襣夙콸礦㳭뎧귺綩䯦羓陱痪㕓瞺⒓།㌦矈䵖预瑼஄㆝襣奼켰祻㲔뎺궗緷䮲羟除痦㕃矝Ⓧཙ㍕瞋䵚颖琦௟㇆襯夐콢礿㲘돳귷綼䮿羌阧疧㔛矍Ⓝ༪㌖矅䴤飈琵௉㇇襱夞콮礯㳩뎷궄緿䮳羞陽痼㕀矁ⓒཐ㍆瞏䵦颬琨ோ㇕襡変콠礿㳻뎻귶綱䯺翚陭疛㔖瞃⒏ༀ㌊矖䵋飇瑦ஏ㇕褬奛켫祺㲯돩귒緥䮪羟険痨㔽瞆⒍༌㍄矼䴄飈瑼ஃㆆ襡奇켤祺㲿돔귐綵䯶翋阾疪㔖瞝Ⓝཛ㍒瞝䵋颔琸௚㇀襽奪켴祧㲯뎊궿緥䮢美陳痨㕓矏Ⓝཉ㍄瞍䴯飉瑫ய㆐褧変켖祺㲩돮귚綫䮿羌陡痪㕓瞦⒐༹㌐矃䵖预瑜ஙㆀ褤夗콍礕㳻뎧궕緥䮢美陳痨㕓矏Ⓝཕ㌭矵䵕颓瑍஭㇅褅奨켄礩㳯뎶궍綀䮲羗阕痽㕋矚⒧༬㍝矴䵙颟琻௘㇍襸奯콼礰㲒뎹궸総䮢美陳痨㕓矏Ⓝཉ㍄瞑䵗颉瑌஄㆖褅奏켮礡㳖뎧궕緥䮢美陳痨㕓矏Ⓝཕ㌷矅䴛飕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뎾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༨㌦矽䴮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阑疇㔷瞶Ⓛ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돕궗緥䯖羓陱疛㔇瞝⒊༇㌃瞓䵋颉琶௦ㇿ襡変콠礿㳻뎧궕緥䮢美陳痨㕓矏ⓟ༭㌍矜䵋飨琵௉ㆼ褥夋콠祉㳦뎶궅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襰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</si>
  <si>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_DM|LnkdItm|_bdm.06d398b256b04d2eab866280cd0d51a4.edm|_bdm.20eb7cabe72d4ceaa433a78259f55103.edm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</si>
  <si>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䵝颖琹௙㇗西夣콠礿㳻뎻귥綷䯶翝陭病㕹矏Ⓝཉ㍄瞑䵋颚瑘ஙㆁ襡夔콢礮㳭뎶궇緧䮢翧陮痪㕂矍Ⓝ༽㍙瞓䵛预琶௦ㇿ襡変콠礿㳻뎧궉綖䯰翍陳疉㔃瞟ⓞཋ㍜瞓䵋飰瑩இ㇈襣够콰礮㳩뎧귺綩䯦羓陱痪㕓瞺⒓།㌦矈䵖预瑼஄㆝襣奼켰祻㲔뎺궗緷䮲羟除痦㕃矝Ⓧཙ㍕瞋䵚颖琦௟㇆襯夐콢礿㲘돳귷綼䮿羌阧疧㔛矍Ⓝ༪㌖矅䴤飈琵௉㇇襱夞콮礯㳩뎷궄緿䮳羞陽痼㕀矁ⓒཐ㍆瞏䵦颬琨ோ㇕襡変콠礿㳻뎻귶綱䯺翚陭疏㔖瞁⒆༛㌅矝䵋飇瑦ஏ㇕褠奄켩祱㲲돳귇綤䯶翇阥疭㕓矇ⓒཀ㍄知䴃飔瑭எ㇕褌奇켴祷㲨돂귛綡䯧翊陳疇㔐瞛⒌་㌁矃䵋颗琤ோ㇇襱够콼礰㲘돿귁緻䮏群陳痨㕓矏Ⓝཉ㍄瞑䵋领琴ய㆚褢奌켦祱㳻돢귇綶䯫翁阽痵㕑矝Ⓛཉ㌭矂䴻飒瑺௖㇗褕奜켥礽㳥뎍궕緥䮢美陳痨㕓矏Ⓝཉ㍄瞑䵗飯瑌௕㇀褄夙켄祛㲚뎱궁綆䮳羖阖痸㕊瞩ⓖད㍑矵䴮颟瑍௙㇌襲夑콹祝㲝뎨근綁䮼羣陙痨㕓矏Ⓝཉ㍄瞑䵋领琨ௗ㇚褅奊켄祺㲽뎹궸総䮢美陳痨㕓矏Ⓝཉ㍄瞑䵗飵瑼஛ㆆ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緳䮻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䴪飤瑄ம㇗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瞭⒬༭㌽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䯐羌陳疜㕎矍⒰༝㌖矘䴅飁琪ோ㇚西夣콠礿㳻뎧궕緥䮢美陳痨㕓矏Ⓝཉ㍄瞍䴯飏瑥ோㆻ襼奠켤祧㳹돑궈緧䮳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켄礽㳻뎺궗綖䯶翜阺疦㔔矍Ⓝཆ㍚瞼䵡领琨ோ㇕襡変콠礿㳻뎧궕緥䮢美陯疌㔚瞂Ⓝ༧㍙瞓䴢飂瑰௉㇕褗夋콲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</si>
  <si>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_DM|LnkdItm|_bdm.06d398b256b04d2eab866280cd0d51a4.edm|_bdm.2943742dbd84495194f8a555f7aedac9.edm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</si>
  <si>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䵘频琸௚㇗西夣콠礿㳻뎻귥綷䯶翝陭病㕹矏Ⓝཉ㍄瞑䵋颚瑘ஙㆁ襡夔콢礮㳨뎷궄緧䮢翧陮痪㕂矍Ⓝ༽㍙瞓䵛预琶௦ㇿ襡変콠礿㳻뎧궉綖䯰翍陳疉㔃瞟ⓞཋ㍜瞓䵋飰瑩இ㇈襣多콷礯㳪뎧귺綩䯦羓陱痪㕓瞺⒓།㌦矈䵖预瑼஄㆝襣奼켰祻㲔뎺궗緷䮲羟除痦㕃矝Ⓧཙ㍕瞋䵚颖琦௟㇆襯夙콢礿㲘돳귷綼䮿羌阧疧㔛矍Ⓝ༪㌖矅䴤飈琵௉㇇襱夞콮礯㳩뎷궄緿䮳羞陽痼㕀矁ⓑཙ㍆瞏䵦颬琨ோ㇕襡変콠礿㳻뎻귶綱䯺翚陭疏㔖瞁⒆༛㌅矝䵋飇瑦ஏ㇕褠奄켩祱㲲돳귇綤䯶翇阥疭㕓矇ⓒཀ㍄知䴃飔瑭எ㇕褌奇켴祷㲨돂귛綡䯧翊陳疛㔖瞟⒗༌㌉矓䴎飔琨௙㇃襭夛콰礮㳮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陥痱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痹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</si>
  <si>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_DM|LnkdItm|_bdm.06d398b256b04d2eab866280cd0d51a4.edm|_bdm.353792fdc5e84e2b815705a3c7b688da.edm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</si>
  <si>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䵓颟琹௒㇗西夣콠礿㳻뎻귥綷䯶翝陭病㕹矏Ⓝཉ㍄瞑䵋颚瑘ஙㆁ襡夔콢礫㳣뎶권緧䮢翧陮痪㕂矍Ⓝ༽㍙瞓䵛预琶௦ㇿ襡変콠礿㳻뎧궉綖䯰翍陳疉㔃瞟ⓞཋ㍜瞓䵋飰瑩இ㇈襣夑콹礮㳢뎧귺綩䯦羓陱痪㕓瞺⒓།㌦矈䵖预瑼஄㆝襣奼켰祻㲔뎺궗緷䮲羟除痦㕃矝Ⓧཙ㍕瞋䵚颖琦௟㇆襯夙콢礿㲘돳귷綼䮿羌阧疧㔛矍Ⓝ༪㌖矅䴤飈琵௉㇇襱夞콮礯㳩뎷궄緿䮳羞陽痼㕀矁ⓑཙ㍆瞏䵦颬琨ோ㇕襡変콠礿㳻뎻귶綱䯺翚陭疏㔖瞁⒆༛㌅矝䵋飇瑦ஏ㇕褠奄켩祱㲲돳귇綤䯶翇阥疭㕓矇ⓒཀ㍄矿䴂飈瑭ோㆸ褮奝켨祬㳻돩귑綠䯦美阜疫㔇瞀⒁༌㌖瞑䵚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궃緼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練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夑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</si>
  <si>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_DM|LnkdItm|_bdm.06d398b256b04d2eab866280cd0d51a4.edm|_bdm.43d9ff6e4dcd4a76af19bf1ceb8f72f2.edm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</si>
  <si>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䵒颗琱௞㇗西夣콠礿㳻뎻귥綷䯶翝陭病㕹矏Ⓝཉ㍄瞑䵋颚瑘ஙㆁ襡夔콢礬㳢뎾궀緧䮢翧陮痪㕂矍Ⓝ༽㍙瞓䵛预琶௦ㇿ襡変콠礿㳻뎧궉綖䯰翍陳疉㔃瞟ⓞཋ㍜瞓䵋飰瑩இ㇈襣夐콱礦㳮뎧귺綩䯦羓陱痪㕓瞺⒓།㌦矈䵖预瑼஄㆝襣奼켰祻㲔뎺궗緷䮲羟除痦㕃矝Ⓧཙ㍕瞋䵚颖琦௟㇆襯夙콢礿㲘돳귷綼䮿羌阧疧㔛矍Ⓝ༪㌖矅䴤飈琵௉㇇襱夞콮礯㳩뎷궄緿䮳羞陽痼㕀矁ⓑཙ㍆瞏䵦颬琨ோ㇕襡変콠礿㳻뎻귶綱䯺翚陭疏㔖瞁⒆༛㌅矝䵋飇瑦ஏ㇕褠奄켩祱㲲돳귇綤䯶翇阥疭㕓矇ⓒཀ㍄矿䴂飈瑭ோㆸ褮奝켨祬㳻돩귑綠䯦美阀疭㔃瞛⒆༄㌆矔䴙领琺௝㇙襡夙콱礪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羘陪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院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</si>
  <si>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_DM|LnkdItm|_bdm.06d398b256b04d2eab866280cd0d51a4.edm|_bdm.44139e27d82d440aae0a81bf6cc6a7fd.edm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</si>
  <si>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䵘颐琸௒㇗西夣콠礿㳻뎻귥綷䯶翝陭病㕹矏Ⓝཉ㍄瞑䵋颚瑘ஙㆁ襡夔콢礪㳨뎷권緧䮢翧陮痪㕂矍Ⓝ༽㍙瞓䵛预琶௦ㇿ襡変콠礿㳻뎧궉綖䯰翍陳疉㔃瞟ⓞཋ㍜瞓䵋飰瑩இ㇈襣多콶礯㳢뎧귺綩䯦羓陱痪㕓瞺⒓།㌦矈䵖预瑼஄㆝襣奼켰祻㲔뎺궗緷䮲羟除痦㕃矝Ⓧཙ㍕瞋䵚颖琦௟㇆襯夙콢礿㲘돳귷綼䮿羌阧疧㔛矍Ⓝ༪㌖矅䴤飈琵௉㇇襱夞콮礯㳩뎷궄緿䮳羞陽痼㕀矁ⓑཙ㍆瞏䵦颬琨ோ㇕襡変콠礿㳻뎻귶綱䯺翚陭疜㔜瞛⒂༅㍄矞䴛飃瑺ஊㆁ褨奎콠祺㲣돢귛綶䯧翝陳疜㔛瞝⒆༌㍄矼䴄飈瑼ஃㆆ襡奇켤祺㲿돈귖綱䯭翌阶疺㕓矞Ⓩཉ㍖瞁䵚颐琴௄ㆶ褵奝콾礒㳑뎧궕緥䮢美陳痨㕓矏ⓟ༭㌋矒䴯飃瑮அ㇕褗奛켳祶㲴뎺궗緷䮠美阚疻㔣瞛⒑པ㍆知䴙飓瑭௉㇋襌変콠礿㳻뎧궕緥䮢美陳痨㕏瞦⒧བྷ㍑矴䴭颖瑌யㆴ褅夝켃礮㳣뎷권綃䮷羖陦疌㔶矖⒦ཛ㍝瞂䵘颞琱னㆳ襽奠켄礡㳖뎧궕緥䮢美陳痨㕓矏Ⓝཕ㍋矵䴄飅瑌எ㆓褯夤콊礿㳻뎧궕緥䮢美陳痨㕏瞼⒗༙㌗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콶礦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㔲瞭⒯༬㍆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綇䯍翪阊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祍㳹돓궈緧䯑翚阡疡㔝瞈Ⓛཉ㍋瞏䵦颬琨ோ㇕襡変콠礿㳻뎧궕緥䮢美陳痴㔷瞆⒎ཉ㌪瞌䵉飯瑬ஓ㇗襡夔콢礮㳩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瑌௉㇕褕夋켓祫㲩돩귒緧䮢羁陭病㕹矏Ⓝཉ㍄瞑䵋领琨ோ㇕襡変콠礿㳻돃규綨䮢翠陮痪㔺瞋⒛ཋ㍄矧䵖预琺௉㇕褕夋켉祱㲯돠귐綷䮠美陼痶㕾知Ⓝཉ㍄瞑䵋领琨ோ㇕襡変콠礿㳧돃규綨䯱羐陞痂㕓矏Ⓝཉ㍄瞑䵋领琨ோ㇕襡夆켓祫㲫뎊궿緥䮢美陳痨㕓矏Ⓝཉ㍄瞑䵋颚瑛டㆅ襡夔콢礨㳹뎊궿緥䮢美陳痨㕓矏Ⓝཉ㍄瞑䵋领琨ௗㆱ褨奚콾礒㳑뎧궕緥䮢美陳痨㕓矏Ⓝཉ㍄瞑䵋领琴ய㆜褬奧콽礽㲙돠궗緥䯔羓陱痥㕂矍Ⓝ༽㍙瞓䴢飈瑼எ㆒褤夋콠礰㳥뎍궕緥䮢美陳痨㕓矏Ⓝཉ㍄瞑䵋领琨ோ㇉褅奄콠祑㳦돋귐綫䮠美阅痵㕑矂ⓒཋ㍄知䵖预瑁அㆁ褤奌켲礽㳻뎹궸総䮢美陳痨㕓矏Ⓝཉ㍄瞑䵋领琨ோ㇉襮奀켭祬㳥뎍궕緥䮢美陳痨㕓矏Ⓝཉ㍄瞑䵗颉瑛டㆅ西夣콠礿㳻뎧궕緥䮢美陳痴㕜瞼⒗༙㌗瞏䵦颬琨ோ㇕襡変콠礿㳧돔귇綦䮼羣陙痨㕓矏Ⓝཉ㍄瞍䵄飶瑺ட㇋襌変콠礿㳻뎨귥綷䯶翝陭病㕹矏Ⓝཉ㍄瞍䴨飉瑥ஆ㆐褯奚콠礰㳥뎍궕緥䮾羁阚疼㔞矑⓮ལ㍘瞞䴯飇瑼ஊ㇋</t>
  </si>
  <si>
    <t>_DM|LnkdItm|_bdm.06d398b256b04d2eab866280cd0d51a4.edm|_bdm.ac3f7216634c45c5b29fc8c9f92b8f71.edm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</si>
  <si>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䵚颔琸௙㇗西夣콠礿㳻뎻귥綷䯶翝陭病㕹矏Ⓝཉ㍄瞑䵋颚瑘ஙㆁ襡夔콢礪㳪뎷궇緧䮢翧陮痪㕂矍Ⓝ༽㍙瞓䵛预琶௦ㇿ襡変콠礿㳻뎧궉綖䯰翍陳疉㔃瞟ⓞཋ㍜瞓䵋飰瑩இ㇈襣夘콲礯㳩뎧귺綩䯦羓陱痪㕓瞺⒓།㌦矈䵖预瑼஄㆝襣奼켰祻㲔뎺궗緷䮲羟除痦㕃矝Ⓧཙ㍕瞋䵚颖琦௟㇆襯夙콢礿㲘돳귷綼䮿羌阧疧㔛矍Ⓝ༪㌖矅䴤飈琵௉㇇襱夞콮礯㳩뎷궄緿䮳羞陽痼㕀矁ⓑཙ㍆瞏䵦颬琨ோ㇕襡変콠礿㳻뎻귶綱䯺翚陭疜㔜瞛⒂༅㍄矞䴛飃瑺ஊㆁ褨奎콠祺㲣돢귛綶䯧翝陳疜㔛瞝⒆༌㍄矼䴄飈瑼ஃㆆ襡奇켤祺㲿돔귐綵䯶翋阾疪㔖瞝Ⓝཛ㍒瞝䵋颔琸௚㇀襽奪켴祧㲯뎊궿緥䮢美陳痨㕓矏Ⓝཉ㍄瞍䴯飉瑫ய㆐褧変켖祺㲩돮귚綫䮿羌陡痪㕓瞦⒐༹㌐矃䵖预瑜ஙㆀ褤夗콍礕㳻뎧궕緥䮢美陳痨㕓矏Ⓝཕ㌭矵䵕颓瑍஭㇅褅奨켄礩㳯뎶궍綀䮲羗阕痽㕋矚⒧༬㍝矴䵙颟琻௘㇍襸奯콼礰㲒뎹궸総䮢美陳痨㕓矏Ⓝཉ㍄瞑䵗颉瑌஄㆖褅奏켮礡㳖뎧궕緥䮢美陳痨㕓矏Ⓝཕ㌷矅䴛飕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뎾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༨㌦矽䴮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阑疇㔷瞶Ⓛ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돕궗緥䯖羓陱疛㔇瞝⒊༇㌃瞓䵋颉琶௦ㇿ襡変콠礿㳻뎧궕緥䮢美陳痨㕓矏ⓟ༭㌍矜䵋飨琵௉ㆼ褥夋콠祉㳦뎶궇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襴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</si>
  <si>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_DM|LnkdItm|_bdm.06d398b256b04d2eab866280cd0d51a4.edm|_bdm.8bcaa83de0db4aac9c8bee237f95865c.edm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</si>
  <si>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䵜颕琰௘㇀襣夤콊礿㳻뎧궉綕䯰翚阠痶㕾知Ⓝཉ㍄瞑䵋领琴஻ㆇ褵奿콽礽㳪뎴궍緶䮷羌陳疁㕎矍ⓒཋ㍄知䵖预琸௉㇋襌変콠礿㳻뎧궕緥䮾翽阡疫㕓瞮⒓༙㍙瞓䵓预琨஽㆔褭夋콱礨㳨뎴궀緧䮢翡阿疬㕎矍Ⓛཉ㌱矁䴏飤瑱௖㇗褵奁콢礿㲎돣귺綫䮿羌陡痸㕂矘Ⓧཙ㍖瞟䵛颗琲௚㇅襯多콮礭㳫뎧귶綷䯶翬阪痵㕑瞛⒌༁㍆瞑䴨飔瑼த㆛襼夛콰礮㳬뎷궇緫䮲羟险痹㕃矁ⓗཚ㍊瞃䵛预琶௦ㇿ襡変콠礿㳻뎧궕緥䮾翭阧疰㔇矑Ⓑ༆㌐矐䴇领瑧஛㆐褳奝켩祱㲼돢귍綵䯧翀阠疭㔀矏⒭ༀ㌊矔䵋飫瑧அㆁ褩変켅祱㲿돣궕綊䯡翚阼疪㔖瞝Ⓝམ㍈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㳭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뎵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독귐綢䮠美阅痵㕑矂ⓒཋ㍄知䵖预瑁அㆁ褤奌켲礽㳻뎹궸総䮢美陳痨㕓矏Ⓝཉ㍄瞑䵋领琨ோ㇕襡奭켩祲㳻뎺궗綉䯧翀陱痨㔥矒Ⓛང㍕瞓䵋飲琵௉ㆼ褯奌켧祺㲩뎧궚緻䮏群陳痨㕓矏Ⓝཉ㍄瞑䵋领琨ோ㇕襡夆켄祶㲶뎹궸総䮢美陳痨㕓矏Ⓝཉ㍄瞑䵋领琴௄ㆦ褵夗콍礕㳻뎧궕緥䮢美陳痨㕓矓Ⓦ༺㌐矁䴘题琅௡㇕襡変콠礿㳻뎻궚綖䯰翍陭病㕹矏Ⓝཉ㍄瞑䵋颚琧஻ㆇ褵夤콊礿㳻뎧궉緪䯒翜阧疻㕍矢ⓩཉ㍄瞑䵋颚瑋஄㆘褬奇켴祬㳻뎹궸総䮢美陯痧㔺瞛⒎བྷ㍩瞻䵗颉瑌ஊㆁ褠</t>
  </si>
  <si>
    <t>_DM|LnkdItm|_bdm.06d398b256b04d2eab866280cd0d51a4.edm|_bdm.71b7c0f7b256431ab9c1d433ed9c3ac6.edm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</si>
  <si>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䵞颓琱௜㇂襣夤콊礿㳻뎧궉綕䯰翚阠痶㕾知Ⓝཉ㍄瞑䵋领琴஻ㆇ褵奿콽礽㳪뎲권緲䮵羌陳疁㕎矍ⓒཋ㍄知䵖预琸௉㇋襌変콠礿㳻뎧궕緥䮾翽阡疫㕓瞮⒓༙㍙瞓䵓预琨஽㆔褭夋콱礪㳮뎰궂緧䮢翡阿疬㕎矍Ⓛཉ㌱矁䴏飤瑱௖㇗褵奁콢礿㲎돣귺綫䮿羌陡痸㕂矘Ⓧཙ㍖瞟䵛颗琲௚㇅襯多콮礭㳫뎧귶綷䯶翬阪痵㕑瞛⒌༁㍆瞑䴨飔瑼த㆛襼夛콰礮㳬뎷궇緫䮲羟险痹㕃矁ⓗཚ㍊瞃䵛预琶௦ㇿ襡変콠礿㳻뎧궕緥䮾翭阧疰㔇矑Ⓑ༆㌐矐䴇领瑧஛㆐褳奝켩祱㲼돢귍綵䯧翀阠疭㔀矏⒭ༀ㌊矔䵋飫瑧அㆁ褩変켅祱㲿돣궕綖䯧翞阧疭㔞瞍⒆༛㍄瞃䵝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궃緼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練䮰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夘콱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</si>
  <si>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_DM|LnkdItm|_bdm.06d398b256b04d2eab866280cd0d51a4.edm|_bdm.a228257135e341ddb0877a495856b3e2.edm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</si>
  <si>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颒琽௚㇗西夣콠礿㳻뎻귥綷䯶翝陭病㕹矏Ⓝཉ㍄瞑䵋颚瑘ஙㆁ襡夔콢礭㳬뎲궄緧䮢翧陮痪㕂矍Ⓝ༽㍙瞓䵛预琶௦ㇿ襡変콠礿㳻뎧궉綖䯰翍陳疉㔃瞟ⓞཋ㍜瞓䵋飰瑩இ㇈襣夞콴礪㳪뎧귺綩䯦羓陱痪㕓瞺⒓།㌦矈䵖预瑼஄㆝襣奼켰祻㲔뎺궗緷䮲羟除痦㕃矝Ⓧཙ㍕瞋䵚颖琦௟㇆襯夙콢礿㲘돳귷綼䮿羌阧疧㔛矍Ⓝ༪㌖矅䴤飈琵௉㇇襱夞콮礯㳩뎷궄緿䮳羞陽痼㕀矁ⓑཙ㍆瞏䵦颬琨ோ㇕襡変콠礿㳻뎻귶綱䯺翚陭疇㔃瞊⒑༈㌐矘䴅飁琨ஂ㆛褢奄켥礿㲏돵귐綠䮢翣阼疦㔇瞇⒐ཉ㌡矟䴏飃瑬ோㆺ褢奆켢祺㲩뎶궙緥䮰羞院痾㕏矀⒠༝㌜矅䵕颫琂ோ㇕襡変콠礿㳻뎧궉綁䯭翍阗疭㔕瞁Ⓝ༿㌁矃䴘飏瑧அ㇈襣夋콠祖㲨돳귇緸䮠翺阡疽㔖矍ⓝཤ㍮瞑䵋领琨ோ㇕襡変콠礿㳻돎귱緻䮷翫阕痸㔷瞫⒢༭㍒瞅䴨颗琰ம㇅襸夜콸礪㲟뎾귰緷䮻羝陠痰㕊瞭⒥ཕ㍋矸䴯题琅௡㇕襡変콠礿㳻뎧궕緹䮭翪阼疫㔷瞊⒅༇㍚瞼䵡领琨ோ㇕襡変콠礿㳻돔귁綵䯱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䵝颟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독극綀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奦켄祆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飴琪ோㆡ襼奺켴祭㲲돠궗緥䮭羐陞痂㕓矏Ⓝཉ㍄瞑䵋领琨ோ㇕襡変콠礿㳧돮귘緥䯌羓陱疁㔗瞗Ⓛཉ㌲瞌䵉颗琻௉㇕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㔷矍Ⓝ༽㍙瞓䴸飒瑺ஂ㆛褦変콯礡㳖뎧궕緥䮢美陳痨㕓矏Ⓝཉ㍄瞑䵋领琨ௗㆱ褨変켎礢㳹돣귍緧䮢翸陮痪㕁矍Ⓝ༽㍙瞓䴢飈瑼எ㆒褤夋콠礰㳥뎍궕緥䮢美陳痨㕓矏Ⓝཉ㍄瞑䵋领琴௄ㆱ褨奚콾礒㳑뎧궕緥䮢美陳痨㕓矏Ⓝཉ㍘瞞䴸飒瑸௕ㇸ襋変콠礿㳻뎧궕緥䮢美陳痴㔠瞛⒓ཉ㌩瞌䵉频琪௕ㇸ襋変콠礿㳻뎧궕緥䮢美陳痨㕓矓⒧ༀ㌉矂䵕颫琂ோ㇕襡変콠礿㳻뎧궕緥䮢美陳痨㕏瞫⒊༄㍄矿䵖预瑊எ㆒襣奿콽礽㳶뎥궕綑䮿羌阚疦㔇瞊⒄༌㌖瞓䵋颉琶௦ㇿ襡変콠礿㳻뎧궕緥䮢美陳痨㕓矏ⓟ༭㌍矜䵋飨琵௉ㆹ褤夋콠祉㳦뎪궄緧䮢翺陮痪㔺瞁⒗༌㌃矔䴙预琨௄㇋襌変콠礿㳻뎧궕緥䮢美陳痨㕓矏ⓟཆ㌠矘䴆飕琶௦ㇿ襡変콠礿㳻뎧궕緥䮢美陯痧㔠瞛⒓བྷ㍩瞻䵋领琨ோ㇕襡変콠礿㳧돔귁綵䯱羐陞痂㕓矏Ⓝཉ㍄瞑䵋领琴௄ㆦ褳夗콍礕㳻뎧궕緥䮢羒陼疘㔁瞛ⓝཤ㍮瞑䵋领琨ௗ㇚褑奝켳礡㳖뎧궕緥䮢羒阐疧㔞瞂⒆༇㌐矂䵋颉琶௦ㇿ襡夕콯祖㲯뎹궸総䮾羁阗疩㔇瞎ⓝ</t>
  </si>
  <si>
    <t>_DM|LnkdItm|_bdm.06d398b256b04d2eab866280cd0d51a4.edm|_bdm.9e186f1013124a0c8535f81615a3c252.edm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</si>
  <si>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䵓颐琽௝㇗西夣콠礿㳻뎻귥綷䯶翝陭病㕹矏Ⓝཉ㍄瞑䵋颚瑘ஙㆁ襡夔콢礮㳣뎲궃緧䮢翧陮痪㕂矍Ⓝ༽㍙瞓䵛预琶௦ㇿ襡変콠礿㳻뎧궉綖䯰翍陳疉㔃瞟ⓞཋ㍜瞓䵋飰瑩இ㇈襣夑콶礪㳭뎧귺綩䯦羓陱痪㕓瞺⒓།㌦矈䵖预瑼஄㆝襣奼켰祻㲔뎺궗緷䮲羟除痦㕃矝Ⓧཙ㍕瞋䵚颖琦௟㇆襯夙콢礿㲘돳귷綼䮿羌阧疧㔛矍Ⓝ༪㌖矅䴤飈琵௉㇇襱夞콮礯㳩뎷궄緿䮳羞陽痼㕀矁ⓑཙ㍆瞏䵦颬琨ோ㇕襡変콠礿㳻뎻귶綱䯺翚陭疇㔃瞊⒑༈㌐矘䴅飁琨ஂ㆛褢奄켥礿㲏돵귐綠䮢翣阼疦㔇瞇⒐ཉ㌡矟䴏飃瑬ோㆦ褤奝켥祲㲹돵궕緷䮴羂陳痺㕃矞ⓖཕ㍋矲䴟飞瑼௕ㇸ襋変콠礿㳻뎧궕緥䮢羒阗疧㔐瞫⒆༏㌊瞑䴽飃瑺஘㆜褮夔콢礭㳹돎귆綕䯶翜陮痪㔧瞝⒖༌㍆瞏䵦颬琨ோ㇕襡変콠礿㳻뎧궕緹䯋翪陭痽㔶瞩ⓓ༭㌠矰䴯颐琼ந㇄襹夙콹祙㳮뎲귱綀䮻翫陡痱㕀矜ⓛཐ㌦矷䵗颉瑁ய㇋襌変콠礿㳻뎧궕緥䮢美陯痧㔷瞀⒀༭㌁矗䴅题琅௡㇕襡変콠礿㳻뎧궕緹䯑翚阣疻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襲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ཛྷ㍆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褃奎콢礿㲍뎥궘練䮠美阇痵㕑瞦⒍༝㌁矖䴎飔琪ோ㇚西夣콠礿㳻뎧궕緥䮢美陳痨㕓矏Ⓝཉ㍄瞍䴯飏瑥ோㆻ襼奥켥祱㳹돑궈緧䮯羟陱痨㔧矒Ⓛ༠㌊矅䴎飁瑭ங㇗襡夗콍礕㳻뎧궕緥䮢美陳痨㕓矏Ⓝཉ㍄瞍䵄飢瑡ஆㆆ西夣콠礿㳻뎧궕緥䮢美陳痨㕓矓Ⓦ༺㌐矁䵕颫琂ோ㇕襡変콠礿㳻뎧궉緪䯑翚阣疻㕍矢ⓩཉ㍄瞑䵋领琨ோ㇕襽奺켲祼㳥뎍궕緥䮢美陳痨㕏矀⒳༛㌐瞏䵦颬琨ோ㇕襡夆켐祭㲯뎹궸総䮢美陳痨㕏瞬⒌༄㌉矔䴅飒瑻ோ㇚西夣콠礿㳧돎귁綨䮼羣陙痴㕜瞫⒂༝㌅瞏</t>
  </si>
  <si>
    <t>_DM|LnkdItm|_bdm.06d398b256b04d2eab866280cd0d51a4.edm|_bdm.fcf92c17a8ae45aab8d48dea0fee5b6d.edm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</si>
  <si>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䵓颞琻௓㇗西夣콠礿㳻뎻귥綷䯶翝陭病㕹矏Ⓝཉ㍄瞑䵋颚瑘ஙㆁ襡夔콢礬㳣뎴궍緧䮢翧陮痪㕂矍Ⓝ༽㍙瞓䵛预琶௦ㇿ襡変콠礿㳻뎧궉綖䯰翍陳疉㔃瞟ⓞཋ㍜瞓䵋飰瑩இ㇈襣夑콸礬㳣뎧귺綩䯦羓陱痪㕓瞺⒓།㌦矈䵖预瑼஄㆝襣奼켰祻㲔뎺궗緷䮲羟除痦㕃矝Ⓧཙ㍕瞋䵚颖琦௟㇆襯夙콢礿㲘돳귷綼䮿羌阧疧㔛矍Ⓝ༪㌖矅䴤飈琵௉㇇襱夞콮礯㳩뎷궄緿䮳羞陽痼㕀矁ⓑཙ㍆瞏䵦颬琨ோ㇕襡変콠礿㳻뎻귶綱䯺翚陭疇㔃瞊⒑༈㌐矘䴅飁琨ஂ㆛褢奄켥礿㲕돩귐緥䯏翁阽疼㔛瞜Ⓝ༬㌊矕䴎飂琨த㆖褵奋켥祭㳻뎫궕緷䮲羟陥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瞇䵒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䵚颕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痰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</si>
  <si>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_DM|LnkdItm|_bdm.06d398b256b04d2eab866280cd0d51a4.edm|_bdm.c489f13c5ce540a8899f328d13b5634d.edm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</si>
  <si>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䵜颐琺௙㇗西夣콠礿㳻뎻귥綷䯶翝陭病㕹矏Ⓝཉ㍄瞑䵋颚瑘ஙㆁ襡夔콢礬㳬뎵궇緧䮢翧陮痪㕂矍Ⓝ༽㍙瞓䵛预琶௦ㇿ襡変콠礿㳻뎧궉綖䯰翍陳疉㔃瞟ⓞཋ㍜瞓䵋飰瑩இ㇈襣夞콶礭㳩뎧귺綩䯦羓陱痪㕓瞺⒓།㌦矈䵖预瑼஄㆝襣奼켰祻㲔뎺궗緷䮲羟除痦㕃矝Ⓧཙ㍕瞋䵚颖琦௟㇆襯夙콢礿㲘돳귷綼䮿羌阧疧㔛矍Ⓝ༪㌖矅䴤飈琵௉㇇襱夞콮礯㳩뎷궄緿䮳羞陽痼㕀矁ⓑཙ㍆瞏䵦颬琨ோ㇕襡変콠礿㳻뎻귶綱䯺翚陭疇㔃瞊⒑༈㌐矘䴅飁琨ஂ㆛褢奄켥礿㲕돩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琾௒㇗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褃奎콢礿㲍뎥궘練䮠美阇痵㕑瞦⒍༝㌁矖䴎飔琪ோ㇚西夣콠礿㳻뎧궕緥䮢美陳痨㕓矏Ⓝཉ㍄瞍䴯飏瑥ோㆻ襼奥켥祱㳹돑궈緧䮯羟陱痨㔧矒Ⓛ༠㌊矅䴎飁瑭ங㇗襡夗콍礕㳻뎧궕緥䮢美陳痨㕓矏Ⓝཉ㍄瞍䵄飢瑡ஆㆆ西夣콠礿㳻뎧궕緥䮢美陳痨㕓矓Ⓦ༺㌐矁䵕颫琂ோ㇕襡変콠礿㳻뎧궉緪䯑翚阣疻㕍矢ⓩཉ㍄瞑䵋领琨ோ㇕襽奺켲祼㳥뎍궕緥䮢美陳痨㕏矀⒳༛㌐瞏䵦颬琨ோ㇕襡夆켐祭㲯뎹궸総䮢美陳痨㕏瞬⒌༄㌉矔䴅飒瑻ோ㇚西夣콠礿㳧돎귁綨䮼羣陙痴㕜瞫⒂༝㌅瞏</t>
  </si>
  <si>
    <t>_DM|LnkdItm|_bdm.06d398b256b04d2eab866280cd0d51a4.edm|_bdm.b65c1ac8111c44849b72d0b8dc7e6f5d.edm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</si>
  <si>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䵙颕琪௕ㇸ襋変콠礿㳧돵귁綶䮼羣陙痨㕓矏Ⓝཉ㍄瞍䴻飔瑼ோㆣ襼夜콲礬㳹돎궈緧䮳羌陳疜㕎矍ⓓཋ㍚瞼䵡领琨ோ㇕襡変콠礣㲈돤궕綄䯲翞陮痪㕋矍Ⓝ༿㌅矝䵖预琽௙㇆襣奦켬祻㳦뎥궕綐䯲翊阑疱㕎矍⒗༆㌌瞓䵋飳瑸ஏㆺ褯夋콲礯㳪뎩궅緷䮬羞院痲㕂矟Ⓧཝ㍗瞟䵙颖琪ோㆶ褳奫켹礢㳹돨귝緧䮢翭阡疼㔼瞁ⓞཋ㍖瞁䵚频琦௛㇇襯夘콺礮㳫뎳궆緫䮰羞陱痶㕾知Ⓝཉ㍄瞑䵋领琨ோ㇕襡奪켴祧㲯돈귁維䯧翜陳疡㔝瞌⒌༄㌁瞑䵃飃瑰஛㆐褯奌콩礳㳻돢귁緥䯖翆阡疭㔖矏⒮༆㌊矅䴃飕琨ம㆛褥奍콠祐㲸돨귗綠䯰美院痤㕓矝ⓓམ㍒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襷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夝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瞃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</si>
  <si>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_DM|LnkdItm|_bdm.06d398b256b04d2eab866280cd0d51a4.edm|_bdm.3600fec6e44d4ac393e359544dafb5cd.edm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</si>
  <si>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䵒颕琪௕ㇸ襋変콠礿㳧돵귁綶䮼羣陙痨㕓矏Ⓝཉ㍄瞍䴻飔瑼ோㆣ襼处콹礬㳹돎궈緧䮳羌陳疜㕎矍ⓓཋ㍚瞼䵡领琨ோ㇕襡変콠礣㲈돤궕綄䯲翞陮痪㕋矍Ⓝ༿㌅矝䵖预琥௒㇆襣奦켬祻㳦뎥궕綐䯲翊阑疱㕎矍⒗༆㌌瞓䵋飳瑸ஏㆺ褯夋콲礯㳪뎩궅緷䮬羞院痲㕂矟Ⓧཝ㍗瞟䵙颖琪ோㆶ褳奫켹礢㳹돨귝緧䮢翭阡疼㔼瞁ⓞཋ㍖瞁䵚频琦௛㇇襯夘콺礮㳫뎳궆緫䮰羞陱痶㕾知Ⓝཉ㍄瞑䵋领琨ோ㇕襡奪켴祧㲯돈귁維䯧翜陳疡㔝瞌⒌༄㌁瞑䵃飃瑰஛㆐褯奌콩礳㳻돢귁緥䯖翆阡疭㔖矏⒮༆㌊矅䴃飕琨ம㆛褥奍콠祌㲾돳귐綨䯠翋阡痨㕁矙Ⓩཉ㍖瞁䵚颓琴௄ㆶ褵奝콾礒㳑뎧궕緥䮢美陳痨㕓矏ⓟ༭㌋矒䴯飃瑮அ㇕褗奛켳祶㲴뎺궗緷䮠美阚疻㔣瞛⒑པ㍆知䴙飓瑭௉㇋襌変콠礿㳻뎧궕緥䮢美陳痨㕏瞦⒧བྷ㍑矴䴭颖瑌யㆴ褅夝켃礮㳣뎷권綃䮷羖陦疌㔶矖⒦ཛ㍝瞂䵘颞琱னㆳ襽奠켄礡㳖뎧궕緥䮢美陳痨㕓矏Ⓝཕ㍋矵䴄飅瑌எ㆓褯夤콊礿㳻뎧궕緥䮢美陳痨㕏瞼⒗༙㌗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콶礦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㔲瞭⒯༬㍆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綇䯍翪阊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祍㳹돓궈緧䯑翚阡疡㔝瞈Ⓛཉ㍋瞏䵦颬琨ோ㇕襡変콠礿㳻뎧궕緥䮢美陳痴㔷瞆⒎ཉ㌪瞌䵉飯瑬ஓ㇗襡夔콢礮㳯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瑌௉㇕褕夋켓祫㲩돩귒緧䮢羁陭病㕹矏Ⓝཉ㍄瞑䵋领琨ோ㇕襡変콠礿㳻돃규綨䮢翠陮痪㔺瞋⒛ཋ㍄矧䵖预琽௉㇕褕夋켉祱㲯돠귐綷䮠美陼痶㕾知Ⓝཉ㍄瞑䵋领琨ோ㇕襡変콠礿㳧돃규綨䯱羐陞痂㕓矏Ⓝཉ㍄瞑䵋领琨ோ㇕襡夆켓祫㲫뎊궿緥䮢美陳痨㕓矏Ⓝཉ㍄瞑䵋颚瑛டㆅ襡夔콢礨㳹뎊궿緥䮢美陳痨㕓矏Ⓝཉ㍄瞑䵋领琨ௗㆱ褨奚콾礒㳑뎧궕緥䮢美陳痨㕓矏Ⓝཉ㍄瞑䵋领琴ய㆜褬奧콽礽㲙돠궗緥䯔羓陱痥㕂矍Ⓝ༽㍙瞓䴢飈瑼எ㆒褤夋콠礰㳥뎍궕緥䮢美陳痨㕓矏Ⓝཉ㍄瞑䵋领琨ோ㇉褅奄콠祑㳦돋귐綫䮠美阅痵㕑矂ⓒཋ㍄知䵖预瑁அㆁ褤奌켲礽㳻뎹궸総䮢美陳痨㕓矏Ⓝཉ㍄瞑䵋领琨ோ㇉襮奀켭祬㳥뎍궕緥䮢美陳痨㕓矏Ⓝཉ㍄瞑䵗颉瑛டㆅ西夣콠礿㳻뎧궕緥䮢美陳痴㕜瞼⒗༙㌗瞏䵦颬琨ோ㇕襡変콠礿㳧돔귇綦䮼羣陙痨㕓矏Ⓝཉ㍄瞍䵄飶瑺ட㇋襌変콠礿㳻뎨귥綷䯶翝陭病㕹矏Ⓝཉ㍄瞍䴨飉瑥ஆ㆐褯奚콠礰㳥뎍궕緥䮾羁阚疼㔞矑⓮ལ㍘瞞䴯飇瑼ஊ㇋</t>
  </si>
  <si>
    <t>_DM|LnkdItm|_bdm.06d398b256b04d2eab866280cd0d51a4.edm|_bdm.bf379703ca064a5d9bdaaab567f74bf0.edm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</si>
  <si>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䵚颒琺௉㇋襌変콠礿㳻돗귇綱䯱羐陞痂㕓矏Ⓝཉ㍄瞑䵗飶瑺ட㇕褗夋콲礮㳯뎥궕綌䮿羌院痪㕓瞻ⓞཋ㍔瞓䵕颫琂ோ㇕襡変콠礿㳻돔귇綦䮢翯阣疸㕎矍ⓛཋ㍄矧䴊飊琵௉㇇襰夛콢礿㲔돣궈緧䮠美阆疸㔗瞭⒚པ㍆矅䴄风琪ோㆠ褱奦켮礢㳹뎷궄緲䮬羞陡痦㕃矞ⓙམ㍔瞟䵟颕琦௙㇅襣奪켲祫㲙뎺궗綱䯭翆陱痨㔰瞝⒗༦㌊瞌䵉颔琸௚㇂襯夛콮礯㳪뎶궅緫䮶羝陽痺㕃矍ⓝཤ㍮瞑䵋领琨ோ㇕襡変콠礣㲘돿귁緻䯍翚阻疭㔁矏⒊༇㌇矞䴆飃琨௃㆐褹奌켮祬㲾뎫궕綫䯧翚陳疆㔚瞁⒆ཉ㌩矞䴅飒瑠஘㇕褄奍켥祻㳻돤귁綪䯠翋阡痨㕂矃Ⓝཛ㍔瞀䵝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够콹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콱礫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颞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</si>
  <si>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_DM|LnkdItm|_bdm.06d398b256b04d2eab866280cd0d51a4.edm|_bdm.d845d827cc544b198838243fe7c8b257.edm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</si>
  <si>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䵒颒琰௉㇋襌変콠礿㳻돗귇綱䯱羐陞痂㕓矏Ⓝཉ㍄瞑䵗飶瑺ட㇕褗夋콭礦㳯뎥궕綌䮿羌院痪㕓瞻ⓞཋ㍔瞓䵕颫琂ோ㇕襡変콠礿㳻돔귇綦䮢翯阣疸㕎矍ⓛཋ㍄矧䴊飊琵௉㇘襸夑콢礿㲔돣궈緧䮠美阆疸㔗瞭⒚པ㍆矅䴄风琪ோㆠ褱奦켮礢㳹뎷궄緲䮬羞陡痦㕃矞ⓙམ㍔瞟䵟颕琦௙㇅襣奪켲祫㲙뎺궗綱䯭翆陱痨㔰瞝⒗༦㌊瞌䵉颔琸௚㇂襯夛콮礯㳪뎶궅緫䮶羝陽痺㕃矍ⓝཤ㍮瞑䵋领琨ோ㇕襡変콠礣㲘돿귁緻䯍翚阻疭㔁矏⒊༇㌇矞䴆飃琨௃㆐褹奌켮祬㲾뎫궕綫䯧翚陳疆㔚瞁⒆ཉ㌩矞䴅飒瑠஘㇕褄奍켥祻㳻돢귅綱䯧翃阱疭㔁矏ⓑཟ㍈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㳭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뎳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襰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</si>
  <si>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_DM|LnkdItm|_bdm.06d398b256b04d2eab866280cd0d51a4.edm|_bdm.8da262fcb98b4c26acde069ad2357ba8.edm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</si>
  <si>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颟琿௟㇗西夣콠礿㳻뎻귥綷䯶翝陭病㕹矏Ⓝཉ㍄瞑䵋颚瑘ஙㆁ襡夔콢礭㳬뎰궁緧䮢翧陮痪㕂矍Ⓝ༽㍙瞓䵛预琶௦ㇿ襡変콠礿㳻뎧궉綖䯰翍陳疉㔃瞟ⓞཋ㍜瞓䵋飰瑩இ㇈襣夞콹礨㳯뎧귺綩䯦羓陱痪㕓瞺⒓།㌦矈䵖预瑼஄㆝襣奼켰祻㲔뎺궗緷䮲羟除痦㕃矝Ⓧཙ㍕瞋䵚颖琦௟㇆襯夙콢礿㲘돳귷綼䮿羌阧疧㔛矍Ⓝ༪㌖矅䴤飈琵௉㇇襱夞콮礯㳩뎷궄緿䮳羞陽痼㕀矁ⓑཙ㍆瞏䵦颬琨ோ㇕襡変콠礿㳻뎻귶綱䯺翚陭疁㔝瞌⒌༄㌁瞑䴉飃瑮஄ㆇ褤奀켮祼㲴돢궕綱䯣翖阶疻㕓瞻⒋༛㌁矔䵋飫瑧அㆁ褩変켅祱㲿돣궕綊䯡翚阼疪㔖瞝Ⓝམ㍈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㳭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뎲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독귐綢䮠美阅痵㕑矂ⓒཋ㍄知䵖预瑁அㆁ褤奌켲礽㳻뎹궸総䮢美陳痨㕓矏Ⓝཉ㍄瞑䵋领琨ோ㇕襡奭켩祲㳻뎺궗綉䯧翀陱痨㔥矒Ⓛང㍕瞓䵋飲琵௉ㆼ褯奌켧祺㲩뎧궚緻䮏群陳痨㕓矏Ⓝཉ㍄瞑䵋领琨ோ㇕襡夆켄祶㲶뎹궸総䮢美陳痨㕓矏Ⓝཉ㍄瞑䵋领琴௄ㆦ褵夗콍礕㳻뎧궕緥䮢美陳痨㕓矓Ⓦ༺㌐矁䴘题琅௡㇕襡変콠礿㳻뎻궚綖䯰翍陭病㕹矏Ⓝཉ㍄瞑䵋颚琧஻ㆇ褵夤콊礿㳻뎧궉緪䯒翜阧疻㕍矢ⓩཉ㍄瞑䵋颚瑋஄㆘褬奇켴祬㳻뎹궸総䮢美陯痧㔺瞛⒎བྷ㍩瞻䵗颉瑌ஊㆁ褠</t>
  </si>
  <si>
    <t>_DM|LnkdItm|_bdm.06d398b256b04d2eab866280cd0d51a4.edm|_bdm.ac951bf5a959480ba2b198cc0ee460fd.edm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</si>
  <si>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䵓颓琾௘㇗西夣콠礿㳻뎻귥綷䯶翝陭病㕹矏Ⓝཉ㍄瞑䵋颚瑘ஙㆁ襡夔콢礮㳣뎱궆緧䮢翧陮痪㕂矍Ⓝ༽㍙瞓䵛预琶௦ㇿ襡変콠礿㳻뎧궉綖䯰翍陳疉㔃瞟ⓞཋ㍜瞓䵋飰瑩இ㇈襣夑콵礩㳨뎧귺綩䯦羓陱痪㕓瞺⒓།㌦矈䵖预瑼஄㆝襣奼켰祻㲔뎺궗緷䮲羟除痦㕃矝Ⓧཙ㍕瞋䵚颖琦௟㇆襯夙콢礿㲘돳귷綼䮿羌阧疧㔛矍Ⓝ༪㌖矅䴤飈琵௉㇇襱夞콮礯㳩뎷궄緿䮳羞陽痼㕀矁ⓑཙ㍆瞏䵦颬琨ோ㇕襡変콠礿㳻뎻귶綱䯺翚陭疁㔝瞌⒌༄㌁瞑䴉飃瑮஄ㆇ褤奀켮祼㲴돢궕綱䯣翖阶疻㕓瞻⒋༛㌁矔䵋飫瑧அㆁ褩変켅祱㲿돣궕綖䯧翞阧疭㔞瞍⒆༛㍄瞃䵝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궃緼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練䮷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夜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</si>
  <si>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_DM|LnkdItm|_bdm.06d398b256b04d2eab866280cd0d51a4.edm|_bdm.f312646d81574ba28e6e8019b4b3e033.edm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</si>
  <si>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䵛颟琰௛㇗西夣콠礿㳻뎻귥綷䯶翝陭病㕹矏Ⓝཉ㍄瞑䵋颚瑘ஙㆁ襡夔콢礫㳫뎿궅緧䮢翧陮痪㕂矍Ⓝ༽㍙瞓䵛预琶௦ㇿ襡変콠礿㳻뎧궉綖䯰翍陳疉㔃瞟ⓞཋ㍜瞓䵋飰瑩இ㇈襣夙콹礧㳫뎧귺綩䯦羓陱痪㕓瞺⒓།㌦矈䵖预瑼஄㆝襣奼켰祻㲔뎺궗緷䮲羟除痦㕃矝Ⓧཙ㍕瞋䵚颖琦௟㇆襯夙콢礿㲘돳귷綼䮿羌阧疧㔛矍Ⓝ༪㌖矅䴤飈琵௉㇇襱夞콮礯㳩뎷궄緿䮳羞陽痼㕀矁ⓑཙ㍆瞏䵦颬琨ோ㇕襡変콠礿㳻뎻귶綱䯺翚陭疁㔝瞌⒌༄㌁瞑䴉飃瑮஄ㆇ褤奀켮祼㲴돢궕綱䯣翖阶疻㕓瞡⒊༇㌁瞑䴦飉瑦ட㆝褲奬켮祻㲾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礩㳢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</si>
  <si>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_DM|LnkdItm|_bdm.06d398b256b04d2eab866280cd0d51a4.edm|_bdm.31bb1e58a2a542ce8afa18e6bce6e469.edm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</si>
  <si>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䵝颐琿௟㇗西夣콠礿㳻뎻귥綷䯶翝陭病㕹矏Ⓝཉ㍄瞑䵋颚瑘ஙㆁ襡夔콢礬㳭뎰궁緧䮢翧陮痪㕂矍Ⓝ༽㍙瞓䵛预琶௦ㇿ襡変콠礿㳻뎧궉綖䯰翍陳疉㔃瞟ⓞཋ㍜瞓䵋飰瑩இ㇈襣够콶礨㳯뎧귺綩䯦羓陱痪㕓瞺⒓།㌦矈䵖预瑼஄㆝襣奼켰祻㲔뎺궗緷䮲羟除痦㕃矝Ⓧཙ㍕瞋䵚颖琦௟㇆襯夙콢礿㲘돳귷綼䮿羌阧疧㔛矍Ⓝ༪㌖矅䴤飈琵௉㇇襱夞콮礯㳩뎷궄緿䮳羞陽痼㕀矁ⓑཙ㍆瞏䵦颬琨ோ㇕襡変콠礿㳻뎻귶綱䯺翚陭疁㔝瞌⒌༄㌁瞑䴉飃瑮஄ㆇ褤奀켮祼㲴돢궕綱䯣翖阶疻㕓瞡⒊༇㌁瞑䴦飉瑦ட㆝褲奬켮祻㲾뎧귦綠䯲翚阶疥㔑瞊⒑ཉ㍖瞇䵇领琺௛㇄襴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뎱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궄緰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夘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</si>
  <si>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_DM|LnkdItm|_bdm.06d398b256b04d2eab866280cd0d51a4.edm|_bdm.f2cded8e211d4f028809cc039d837924.edm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</si>
  <si>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瞉䵟颐琺௉㇋襌変콠礿㳻돗귇綱䯱羐陞痂㕓矏Ⓝཉ㍄瞑䵗飶瑺ட㇕褗夋콸礫㳭뎥궕綌䮿羌院痪㕓瞻ⓞཋ㍔瞓䵕颫琂ோ㇕襡変콠礿㳻돔귇綦䮢翯阣疸㕎矍ⓛཋ㍄矧䴊飊琵௉㇍襵夛콢礿㲔돣궈緧䮠美阆疸㔗瞭⒚པ㍆矅䴄风琪ோㆠ褱奦켮礢㳹뎷궄緲䮬羞陡痦㕃矞ⓙམ㍔瞟䵟颕琦௙㇅襣奪켲祫㲙뎺궗綱䯭翆陱痨㔰瞝⒗༦㌊瞌䵉颔琸௚㇂襯夛콮礯㳪뎶궅緫䮶羝陽痺㕃矍ⓝཤ㍮瞑䵋领琨ோ㇕襡変콠礣㲘돿귁緻䯋翀阰疧㔞瞊Ⓝ༝㌅矉䵋飃瑰஛㆐褯奌콠祋㲳돢귐緥䯏翁阽疼㔛瞜Ⓝ༬㌊矕䴎飂琨த㆖褵奋켥祭㳻뎫궕緷䮲羟陥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瞇䵒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䵚颐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痺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</si>
  <si>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_DM|LnkdItm|_bdm.06d398b256b04d2eab866280cd0d51a4.edm|_bdm.7c58b37d2c0d420fb52686e42af7c192.edm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</si>
  <si>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䵜频琸௉㇋襌変콠礿㳻돗귇綱䯱羐陞痂㕓矏Ⓝཉ㍄瞑䵗飶瑺ட㇕褗夋콵礨㳬뎥궕綌䮿羌院痪㕓瞻ⓞཋ㍔瞓䵕颫琂ோ㇕襡変콠礿㳻돔귇綦䮢翯阣疸㕎矍ⓛཋ㍄矧䴊飊琵௉㇀襶夙콢礿㲔돣궈緧䮠美阆疸㔗瞭⒚པ㍆矅䴄风琪ோㆠ褱奦켮礢㳹뎷궄緲䮬羞陡痦㕃矞ⓙམ㍔瞟䵟颕琦௙㇅襣奪켲祫㲙뎺궗綱䯭翆陱痨㔰瞝⒗༦㌊瞌䵉颔琸௚㇂襯夛콮礯㳪뎶궅緫䮶羝陽痺㕃矍ⓝཤ㍮瞑䵋领琨ோ㇕襡変콠礣㲘돿귁緻䯋翀阰疧㔞瞊Ⓝ༝㌅矉䵋飃瑰஛㆐褯奌콠祋㲳돢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琾௒㇗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</si>
  <si>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_DM|LnkdItm|_bdm.06d398b256b04d2eab866280cd0d51a4.edm|_bdm.26de8464efe04bafba7c59ca39ad9360.edm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</si>
  <si>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䵙频琺௙㇗西夣콠礿㳻뎻귥綷䯶翝陭病㕹矏Ⓝཉ㍄瞑䵋颚瑘ஙㆁ襡夔콢礮㳩뎵궇緧䮢翧陮痪㕂矍Ⓝ༽㍙瞓䵛预琶௦ㇿ襡変콠礿㳻뎧궉綖䯰翍陳疉㔃瞟ⓞཋ㍜瞓䵋飰瑩இ㇈襣夛콷礭㳩뎧귺綩䯦羓陱痪㕓瞺⒓།㌦矈䵖预瑼஄㆝襣奼켰祻㲔뎺궗緷䮲羟除痦㕃矝Ⓧཙ㍕瞋䵚颖琦௟㇆襯夙콢礿㲘돳귷綼䮿羌阧疧㔛矍Ⓝ༪㌖矅䴤飈琵௉㇇襱夞콮礯㳩뎷궄緿䮳羞陽痼㕀矁ⓑཙ㍆瞏䵦颬琨ோ㇕襡変콠礿㳻뎻귶綱䯺翚陭疁㔝瞌⒌༄㌁瞑䴟飇瑰ோ㆐褹奌켮祬㲾돉규綫䯧美阞疧㔝瞛⒋༚㍄矴䴅飂瑭ஏ㇕褎奝켯祽㲾뎧궄緩䮢羜陣痹㕅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颐琱௉㇕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琹௝㇗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矗Ⓛ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</si>
  <si>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_DM|LnkdItm|_bdm.06d398b256b04d2eab866280cd0d51a4.edm|_bdm.5aaeef7f9fc34ebabf3c533acd18d798.edm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</si>
  <si>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颞琿௞㇗西夣콠礿㳻뎻귥綷䯶翝陭病㕹矏Ⓝཉ㍄瞑䵋颚瑘ஙㆁ襡夔콢礮㳪뎰궀緧䮢翧陮痪㕂矍Ⓝ༽㍙瞓䵛预琶௦ㇿ襡変콠礿㳻뎧궉綖䯰翍陳疉㔃瞟ⓞཋ㍜瞓䵋飰瑩இ㇈襣夘콸礨㳮뎧귺綩䯦羓陱痪㕓瞺⒓།㌦矈䵖预瑼஄㆝襣奼켰祻㲔뎺궗緷䮲羟除痦㕃矝Ⓧཙ㍕瞋䵚颖琦௟㇆襯夙콢礿㲘돳귷綼䮿羌阧疧㔛矍Ⓝ༪㌖矅䴤飈琵௉㇇襱夞콮礯㳩뎷궄緿䮳羞陽痼㕀矁ⓑཙ㍆瞏䵦颬琨ோ㇕襡変콠礿㳻뎻귶綱䯺翚陭疁㔝瞌⒌༄㌁瞑䴟飇瑰ோ㆐褹奌켮祬㲾돉규綫䯧美阞疧㔝瞛⒋༚㍄矴䴅飂瑭ஏ㇕褒奙켴祺㲶돢귇緥䮰羘陿痨㕁矟ⓒཛྷ㍘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襸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襰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</si>
  <si>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_DM|LnkdItm|_bdm.06d398b256b04d2eab866280cd0d51a4.edm|_bdm.d19da99eb4464b5bb1b83089659bb8e0.edm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</si>
  <si>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颓琹௙㇗西夣콠礿㳻뎻귥綷䯶翝陭病㕹矏Ⓝཉ㍄瞑䵋颚瑘ஙㆁ襡夔콢礮㳢뎶궇緧䮢翧陮痪㕂矍Ⓝ༽㍙瞓䵛预琶௦ㇿ襡変콠礿㳻뎧궉綖䯰翍陳疉㔃瞟ⓞཋ㍜瞓䵋飰瑩இ㇈襣夐콵礮㳩뎧귺綩䯦羓陱痪㕓瞺⒓།㌦矈䵖预瑼஄㆝襣奼켰祻㲔뎺궗緷䮲羟除痦㕃矝Ⓧཙ㍕瞋䵚颖琦௟㇆襯夙콢礿㲘돳귷綼䮿羌阧疧㔛矍Ⓝ༪㌖矅䴤飈琵௉㇇襱夞콮礯㳩뎷궄緿䮳羞陽痼㕀矁ⓑཙ㍆瞏䵦颬琨ோ㇕襡変콠礿㳻뎻귶綱䯺翚陭疆㔖瞛Ⓝༀ㌊矒䴄飋瑭ோㆡ褩奌켥礿㲖돩귁維䯱美阖疦㔗瞊⒇ཉ㌫矒䴟飉瑪எㆇ襡夅콠礭㳫뎱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㕅矖Ⓛ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矞ⓔ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궆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</si>
  <si>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_DM|LnkdItm|_bdm.06d398b256b04d2eab866280cd0d51a4.edm|_bdm.308c438b6de94cbf8c6f1dfc19d16e78.edm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</si>
  <si>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䵙频琱௘㇗西夣콠礿㳻뎻귥綷䯶翝陭病㕹矏Ⓝཉ㍄瞑䵋颚瑘ஙㆁ襡夔콢礮㳩뎾궆緧䮢翧陮痪㕂矍Ⓝ༽㍙瞓䵛预琶௦ㇿ襡変콠礿㳻뎧궉綖䯰翍陳疉㔃瞟ⓞཋ㍜瞓䵋飰瑩இ㇈襣夛콷礦㳨뎧귺綩䯦羓陱痪㕓瞺⒓།㌦矈䵖预瑼஄㆝襣奼켰祻㲔뎺궗緷䮲羟除痦㕃矝Ⓧཙ㍕瞋䵚颖琦௟㇆襯夙콢礿㲘돳귷綼䮿羌阧疧㔛矍Ⓝ༪㌖矅䴤飈琵௉㇇襱夞콮礯㳩뎷궄緿䮳羞陽痼㕀矁ⓑཙ㍆瞏䵦颬琨ோ㇕襡変콠礿㳻뎻귶綱䯺翚陭疆㔖瞛Ⓝༀ㌊矒䴄飋瑭ோㆡ褩奌켥礿㲖돩귁維䯱美阖疦㔗瞊⒇ཉ㌷矔䴛飒瑭ஆ㆗褤変콲礩㳷뎵궅練䮷羒陼疋㔇瞗⒗བྷ㍩瞻䵋领琨ோ㇕襡変콠礿㳧돨귖綁䯧翈阽痨㔥瞊⒑༚㌍矞䴅颛琪௙㇗襡奚켐祫㲩뎥귡綷䯷翋陱痶㕾知Ⓝཉ㍄瞑䵋领琨ோ㇕襡変콼祖㲟뎲귰綃䮲翪阗疉㔷矙ⓗ༪㍕瞉䴮颖琱஭㇀襹奭켅礦㲞뎾궆緶䮺羗阑疎㕏矀⒪༭㍚瞼䵡领琨ோ㇕襡変콠礿㳻뎨귱綪䯡翪阶疮㔝矑⓮ལ㍄瞑䵋领琨ோ㇕襡変콼祌㲯돴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ཟ㍝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켁祝㲗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னㆺ褅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瞆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翪陱痨㔧矒Ⓛ༺㌐矃䴂飈瑯௉㇕襮夤콊礿㳻뎧궕緥䮢美陳痨㕓矏Ⓝཉ㍄瞑䵗飢瑡ஆ㇕褏夋켉祻㲣뎧귣緸䮠羙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石䴎飁琪ோㆣ襼处콱礽㳻뎺궗綌䯬翚阶疯㔖瞝Ⓛཉ㍋瞏䵦颬琨ோ㇕襡変콠礿㳻뎧궕緥䮢美陳痴㔷瞆⒎ཉ㌪瞌䵉飪瑭அ㇗襡夔콢礲㳪뎧귡緸䮠翧阽疼㔖瞈⒆༛㍆瞑䵄题琅௡㇕襡変콠礿㳻뎧궕緥䮢美陳痴㕜瞫⒊༄㌗瞏䵦颬琨ோ㇕襡変콠礿㳻뎧궕緹䮭翽阧疸㕍矢ⓩཉ㍄瞑䵋领琨ோ㇕襡夕콯祌㲯돴궋緈䮈美陳痨㕓矏Ⓝཉ㍄瞍䵄飵瑺ஈ㇋襌変콠礿㳻뎧궉緪䯒翜阧痶㕾知Ⓝཉ㍄瞑䵗颉瑘ஙㆁ褲夤콊礿㳻뎧궉綆䯭翃阾疭㔝瞛⒐ཉ㍋瞏䵦颬琨ோ㇉襮奝켭礡㳖뎻궚綁䯣翚防痶</t>
  </si>
  <si>
    <t>_DM|LnkdItm|_bdm.06d398b256b04d2eab866280cd0d51a4.edm|_bdm.a70417690d454f9fbad244ce6ce0ed62.edm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</si>
  <si>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䵓颔琽௓㇗西夣콠礿㳻뎻귥綷䯶翝陭病㕹矏Ⓝཉ㍄瞑䵋颚瑘ஙㆁ襡夔콢礭㳣뎲궍緧䮢翧陮痪㕂矍Ⓝ༽㍙瞓䵛预琶௦ㇿ襡変콠礿㳻뎧궉綖䯰翍陳疉㔃瞟ⓞཋ㍜瞓䵋飰瑩இ㇈襣夑콲礪㳣뎧귺綩䯦羓陱痪㕓瞺⒓།㌦矈䵖预瑼஄㆝襣奼켰祻㲔뎺궗緷䮲羟除痦㕃矝Ⓧཙ㍕瞋䵚颖琦௟㇆襯夙콢礿㲘돳귷綼䮿羌阧疧㔛矍Ⓝ༪㌖矅䴤飈琵௉㇇襱夞콮礯㳩뎷궄緿䮳羞陽痼㕀矁ⓑཙ㍆瞏䵦颬琨ோ㇕襡変콠礿㳻뎻귶綱䯺翚陭疆㔖瞛Ⓝༀ㌊矒䴄飋瑭ோ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痾㕊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㕂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뎶궄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</si>
  <si>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_DM|LnkdItm|_bdm.06d398b256b04d2eab866280cd0d51a4.edm|_bdm.20740fb19f574748b86f94ecd7238b37.edm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</si>
  <si>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䵟频琱௒㇗西夣콠礿㳻뎻귥綷䯶翝陭病㕹矏Ⓝཉ㍄瞑䵋颚瑘ஙㆁ襡夔콢礭㳯뎾권緧䮢翧陮痪㕂矍Ⓝ༽㍙瞓䵛预琶௦ㇿ襡変콠礿㳻뎧궉綖䯰翍陳疉㔃瞟ⓞཋ㍜瞓䵋飰瑩இ㇈襣夝콷礦㳢뎧귺綩䯦羓陱痪㕓瞺⒓།㌦矈䵖预瑼஄㆝襣奼켰祻㲔뎺궗緷䮲羟除痦㕃矝Ⓧཙ㍕瞋䵚颖琦௟㇆襯夙콢礿㲘돳귷綼䮿羌阧疧㔛矍Ⓝ༪㌖矅䴤飈琵௉㇇襱夞콮礯㳩뎷궄緿䮳羞陽痼㕀矁ⓑཙ㍆瞏䵦颬琨ோ㇕襡変콠礿㳻뎻귶綱䯺翚陭疆㔖瞛Ⓝༀ㌊矒䴄飋瑭ோㆻ褨奌콠祒㲴돳귝綶䮢翫阽疬㔖瞋Ⓝ༺㌁矁䴟飃瑥உ㆐褳夛콶礳㳻뎷궄緰䮾羁阐疼㔋瞛ⓝཤ㍮瞑䵋领琨ோ㇕襡変콠礣㲟돤귱綠䯤翀陳疞㔖瞝⒐ༀ㌋矟䵖预琺௉㇕褈她켴祭㳦돓귇綰䯧羌陭病㕹矏Ⓝཉ㍄瞑䵋领琨ோ㇕襡夕켉祛㳥돂귳緵䯆翪阒疌㕅矛⒠མ㍜矴䵛颟瑎௞㇍襴奬콹祚㳩뎴궆緽䮻翬阕痴㕜瞦⒧བྷ㍩瞻䵋领琨ோ㇕襡変콠礿㳧돃귚綦䯆翋阵疦㕍矢ⓩཉ㍄瞑䵋领琨ோ㇕襡夕켓祫㲫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ཐ㍆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奨켂祓㲞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瑊தㆱ褘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瞑䴿颛琪ஸㆁ褳奇켧礽㳻뎹궸総䮢美陳痨㕓矏Ⓝཉ㍄瞑䵋领琨ோ㇕襡奭켩祲㳻뎺궗綌䯦翖陱痨㔥矒Ⓛམ㍓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䯆羌陳疜㕎矍⒰༝㌖矘䴅飁琪ோ㇚西夣콠礿㳻뎧궕緥䮢美陳痨㕓矏Ⓝཉ㍄瞍䴯飏瑥ோㆻ襼奠켤祧㳹돑궈緧䮳羛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石䴎飁琪ோㆣ襼处콱礽㳻뎺궗綌䯬翚阶疯㔖瞝Ⓛཉ㍋瞏䵦颬琨ோ㇕襡変콠礿㳻뎧궕緥䮢美陳痴㔷瞆⒎ཉ㌪瞌䵉飪瑭அ㇗襡夔콢礲㳪뎧귡緸䮠翧阽疼㔖瞈⒆༛㍆瞑䵄题琅௡㇕襡変콠礿㳻뎧궕緥䮢美陳痴㕜瞫⒊༄㌗瞏䵦颬琨ோ㇕襡変콠礿㳻뎧궕緹䮭翽阧疸㕍矢ⓩཉ㍄瞑䵋领琨ோ㇕襡夕콯祌㲯돴궋緈䮈美陳痨㕓矏Ⓝཉ㍄瞍䵄飵瑺ஈ㇋襌変콠礿㳻뎧궉緪䯒翜阧痶㕾知Ⓝཉ㍄瞑䵗颉瑘ஙㆁ褲夤콊礿㳻뎧궉綆䯭翃阾疭㔝瞛⒐ཉ㍋瞏䵦颬琨ோ㇉襮奝켭礡㳖뎻궚綁䯣翚防痶</t>
  </si>
  <si>
    <t>_DM|LnkdItm|_bdm.06d398b256b04d2eab866280cd0d51a4.edm|_bdm.7633603f4b3e4db28fee326e354c8807.edm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</si>
  <si>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频琺௉㇋襌変콠礿㳻돗귇綱䯱羐陞痂㕓矏Ⓝཉ㍄瞑䵗飶瑺ட㇕褗夋콰礱㳬뎥궕綌䮿羌院痪㕓瞻ⓞཋ㍔瞓䵕颫琂ோ㇕襡変콠礿㳻돔귇綦䮢翯阣疸㕎矍ⓛཋ㍄矧䴊飊琵௉㇅襯夛콢礿㲔돣궈緧䮠美阆疸㔗瞭⒚པ㍆矅䴄风琪ோㆠ褱奦켮礢㳹뎷궄緲䮬羞陡痦㕃矞ⓙམ㍔瞟䵟颕琦௙㇅襣奪켲祫㲙뎺궗綱䯭翆陱痨㔰瞝⒗༦㌊瞌䵉颔琸௚㇂襯夛콮礯㳪뎶궅緫䮶羝陽痺㕃矍ⓝཤ㍮瞑䵋领琨ோ㇕襡変콠礣㲘돿귁緻䯀翏阠疡㔐矏Ⓑ༁㌖矔䴎领瑅஄㆛褵奚콠祚㲵돢귑緥䯍翍阧疧㔑瞊⒑ཉ㍕瞝䵋颔琸௚㇃襽奪켴祧㲯뎊궿緥䮢美陳痨㕓矏Ⓝཉ㍄瞍䴯飉瑫ய㆐褧変켖祺㲩돮귚綫䮿羌陡痪㕓瞦⒐༹㌐矃䵖预瑜ஙㆀ褤夗콍礕㳻뎧궕緥䮢美陳痨㕓矏Ⓝཕ㌭矵䵕颓瑍஭㇅褅奨켄礩㳯뎶궍綀䮲羗阕痽㕋矚⒧༬㍝矴䵙颟琻௘㇍襸奯콼礰㲒뎹궸総䮢美陳痨㕓矏Ⓝཉ㍄瞑䵗颉瑌஄㆖褅奏켮礡㳖뎧궕緥䮢美陳痨㕓矏Ⓝཕ㌷矅䴛飕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뎾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༨㌦矽䴮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阑疇㔷瞶Ⓛ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돕궗緥䯖羓陱疛㔇瞝⒊༇㌃瞓䵋颉琶௦ㇿ襡変콠礿㳻뎧궕緥䮢美陳痨㕓矏ⓟ༭㌍矜䵋飨琵௉ㆼ褥夋콠祉㳦뎶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襲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</si>
  <si>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_DM|LnkdItm|_bdm.06d398b256b04d2eab866280cd0d51a4.edm|_bdm.cc8790e0e4954f3d86c90c50eebd6561.edm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</si>
  <si>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颒琻௉㇋襌変콠礿㳻돗귇綱䯱羐陞痂㕓矏Ⓝཉ㍄瞑䵗飶瑺ட㇕褗夋콰礱㳯뎥궕綌䮿羌院痪㕓瞻ⓞཋ㍔瞓䵕颫琂ோ㇕襡変콠礿㳻돔귇綦䮢翯阣疸㕎矍ⓛཋ㍄矧䴊飊琵௉㇅襯多콢礿㲔돣궈緧䮠美阆疸㔗瞭⒚པ㍆矅䴄风琪ோㆠ褱奦켮礢㳹뎷궄緲䮬羞陡痦㕃矞ⓙམ㍔瞟䵟颕琦௙㇅襣奪켲祫㲙뎺궗綱䯭翆陱痨㔰瞝⒗༦㌊瞌䵉颔琸௚㇂襯夛콮礯㳪뎶궅緫䮶羝陽痺㕃矍ⓝཤ㍮瞑䵋领琨ோ㇕襡変콠礣㲘돿귁緻䯀翏阠疡㔐矏Ⓑ༁㌖矔䴎领瑅஄㆛褵奚콠祚㲵돢귑緥䯑翋阣疼㔖瞂⒁༌㌖瞑䵙颐琤ோ㇇襱夜콼礰㲘돿귁緻䮏群陳痨㕓矏Ⓝཉ㍄瞑䵋领琴ய㆚褢奌켦祱㳻돢귇綶䯫翁阽痵㕑矝Ⓛཉ㌭矂䴻飒瑺௖㇗褕奜켥礽㳥뎍궕緥䮢美陳痨㕓矏Ⓝཉ㍄瞑䵗飯瑌௕㇀褄夙켄祛㲚뎱궁綆䮳羖阖痸㕊瞩ⓖད㍑矵䴮颟瑍௙㇌襲夑콹祝㲝뎨근綁䮼羣陙痨㕓矏Ⓝཉ㍄瞑䵋领琨ௗ㇚褅奊켄祺㲽뎹궸総䮢美陳痨㕓矏Ⓝཉ㍄瞑䵗飵瑼஛ㆆ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緳䮻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䴪飤瑄ம㇗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瞭⒬༭㌽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䯐羌陳疜㕎矍⒰༝㌖矘䴅飁琪ோ㇚西夣콠礿㳻뎧궕緥䮢美陳痨㕓矏Ⓝཉ㍄瞍䴯飏瑥ோㆻ襼奠켤祧㳹돑궈緧䮳羗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켄礽㳻뎺궗綖䯶翜阺疦㔔矍Ⓝཆ㍚瞼䵡领琨ோ㇕襡変콠礿㳻뎧궕緥䮢美陯疌㔚瞂Ⓝ༧㍙瞓䴢飂瑰௉㇕褗夋콷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</si>
  <si>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_DM|LnkdItm|_bdm.06d398b256b04d2eab866280cd0d51a4.edm|_bdm.7cc3a7e2b14849a29aa299e91866aeba.edm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</si>
  <si>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䵅颖琹௉㇋襌変콠礿㳻돗귇綱䯱羐陞痂㕓矏Ⓝཉ㍄瞑䵗飶瑺ட㇕褗夋콱礱㳫뎥궕綌䮿羌院痪㕓瞻ⓞཋ㍔瞓䵕颫琂ோ㇕襡変콠礿㳻돔귇綦䮢翯阣疸㕎矍ⓛཋ㍄矧䴊飊琵௉㇄襯夘콢礿㲔돣궈緧䮠美阆疸㔗瞭⒚པ㍆矅䴄风琪ோㆠ褱奦켮礢㳹뎷궄緲䮬羞陡痦㕃矞ⓙམ㍔瞟䵟颕琦௙㇅襣奪켲祫㲙뎺궗綱䯭翆陱痨㔰瞝⒗༦㌊瞌䵉颔琸௚㇂襯夛콮礯㳪뎶궅緫䮶羝陽痺㕃矍ⓝཤ㍮瞑䵋领琨ோ㇕襡変콠礣㲘돿귁緻䯀翏阠疡㔐矏⒭ༀ㌊矔䵋飫瑧அㆁ褩変켅祱㲿돣궕綊䯡翚阼疪㔖瞝Ⓝམ㍈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㳭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뎾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襰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</si>
  <si>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_DM|LnkdItm|_bdm.06d398b256b04d2eab866280cd0d51a4.edm|_bdm.7e250f35835c4bdd9cb07a9cd8219b4c.edm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</si>
  <si>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颞琼௉㇋襌変콠礿㳻돗귇綱䯱羐陞痂㕓矏Ⓝཉ㍄瞑䵗飶瑺ட㇕褗夋콰礱㳣뎥궕綌䮿羌院痪㕓瞻ⓞཋ㍔瞓䵕颫琂ோ㇕襡変콠礿㳻돔귇綦䮢翯阣疸㕎矍ⓛཋ㍄矧䴊飊琵௉㇅襯夝콢礿㲔돣궈緧䮠美阆疸㔗瞭⒚པ㍆矅䴄风琪ோㆠ褱奦켮礢㳹뎷궄緲䮬羞陡痦㕃矞ⓙམ㍔瞟䵟颕琦௙㇅襣奪켲祫㲙뎺궗綱䯭翆陱痨㔰瞝⒗༦㌊瞌䵉颔琸௚㇂襯夛콮礯㳪뎶궅緫䮶羝陽痺㕃矍ⓝཤ㍮瞑䵋领琨ோ㇕襡変콠礣㲘돿귁緻䯀翏阠疡㔐矏⒭ༀ㌊矔䵋飫瑧அㆁ褩変켅祱㲿돣궕綖䯧翞阧疭㔞瞍⒆༛㍄瞃䵝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궃緼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練䮻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夘콵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</si>
  <si>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_DM|LnkdItm|_bdm.06d398b256b04d2eab866280cd0d51a4.edm|_bdm.0169fbc5a4f6421dbf358a018190d0cd.edm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</si>
  <si>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频琪௕ㇸ襋変콠礿㳧돵귁綶䮼羣陙痨㕓矏Ⓝཉ㍄瞍䴻飔瑼ோㆣ襼夙콮礨㳹돎궈緧䮳羌陳疜㕎矍ⓓཋ㍚瞼䵡领琨ோ㇕襡変콠礣㲈돤궕綄䯲翞陮痪㕋矍Ⓝ༿㌅矝䵖预琸௅㇂襣奦켬祻㳦뎥궕綐䯲翊阑疱㕎矍⒗༆㌌瞓䵋飳瑸ஏㆺ褯夋콲礯㳪뎩궅緷䮬羞院痲㕂矟Ⓧཝ㍗瞟䵙颖琪ோㆶ褳奫켹礢㳹돨귝緧䮢翭阡疼㔼瞁ⓞཋ㍖瞁䵚频琦௛㇇襯夘콺礮㳫뎳궆緫䮰羞陱痶㕾知Ⓝཉ㍄瞑䵋领琨ோ㇕襡奪켴祧㲯돃규綩䯷翚阶疬㕓瞻⒋༛㌁矔䵋飫瑧அㆁ褩変켅祱㲿돣궕綊䯡翚阼疪㔖瞝Ⓝམ㍈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㳭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뎷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독귐綢䮠美阅痵㕑矂ⓒཋ㍄知䵖预瑁அㆁ褤奌켲礽㳻뎹궸総䮢美陳痨㕓矏Ⓝཉ㍄瞑䵋领琨ோ㇕襡奭켩祲㳻뎺궗綉䯧翀陱痨㔥矒Ⓛང㍕瞓䵋飲琵௉ㆼ褯奌켧祺㲩뎧궚緻䮏群陳痨㕓矏Ⓝཉ㍄瞑䵋领琨ோ㇕襡夆켄祶㲶뎹궸総䮢美陳痨㕓矏Ⓝཉ㍄瞑䵋领琴௄ㆦ褵夗콍礕㳻뎧궕緥䮢美陳痨㕓矓Ⓦ༺㌐矁䴘题琅௡㇕襡変콠礿㳻뎻궚綖䯰翍陭病㕹矏Ⓝཉ㍄瞑䵋颚琧஻ㆇ褵夤콊礿㳻뎧궉緪䯒翜阧疻㕍矢ⓩཉ㍄瞑䵋颚瑋஄㆘褬奇켴祬㳻뎹궸総䮢美陯痧㔺瞛⒎བྷ㍩瞻䵗颉瑌ஊㆁ褠</t>
  </si>
  <si>
    <t>_DM|LnkdItm|_bdm.06d398b256b04d2eab866280cd0d51a4.edm|_bdm.3f6253ff3fd14163a7baf3434cdd14e8.edm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</si>
  <si>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颒琺௉㇋襌変콠礿㳻돗귇綱䯱羐陞痂㕓矏Ⓝཉ㍄瞑䵗飶瑺ட㇕褗夋콰礱㳯뎥궕綌䮿羌院痪㕓瞻ⓞཋ㍔瞓䵕颫琂ோ㇕襡変콠礿㳻돔귇綦䮢翯阣疸㕎矍ⓛཋ㍄矧䴊飊琵௉㇅襯夛콢礿㲔돣궈緧䮠美阆疸㔗瞭⒚པ㍆矅䴄风琪ோㆠ褱奦켮礢㳹뎷궄緲䮬羞陡痦㕃矞ⓙམ㍔瞟䵟颕琦௙㇅襣奪켲祫㲙뎺궗綱䯭翆陱痨㔰瞝⒗༦㌊瞌䵉颔琸௚㇂襯夛콮礯㳪뎶궅緫䮶羝陽痺㕃矍ⓝཤ㍮瞑䵋领琨ோ㇕襡変콠礣㲘돿귁緻䯆翇阿疽㔇瞊⒇ཉ㌰矙䴙飃瑭ோㆸ褮奝켨祬㳻돩귑綠䯦美阀疭㔃瞛⒆༄㌆矔䴙领琺௝㇙襡夙콱礪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羘陪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陡痸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㳬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</si>
  <si>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_DM|LnkdItm|_bdm.06d398b256b04d2eab866280cd0d51a4.edm|_bdm.34c4c4b386004eabbdda6deae0814a6d.edm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</si>
  <si>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颟琱௉㇋襌変콠礿㳻돗귇綱䯱羐陞痂㕓矏Ⓝཉ㍄瞑䵗飶瑺ட㇕褗夋콰礱㳢뎥궕綌䮿羌院痪㕓瞻ⓞཋ㍔瞓䵕颫琂ோ㇕襡変콠礿㳻돔귇綦䮢翯阣疸㕎矍ⓛཋ㍄矧䴊飊琵௉㇅襯夐콢礿㲔돣궈緧䮠美阆疸㔗瞭⒚པ㍆矅䴄风琪ோㆠ褱奦켮礢㳹뎷궄緲䮬羞陡痦㕃矞ⓙམ㍔瞟䵟颕琦௙㇅襣奪켲祫㲙뎺궗綱䯭翆陱痨㔰瞝⒗༦㌊瞌䵉颔琸௚㇂襯夛콮礯㳪뎶궅緫䮶羝陽痺㕃矍ⓝཤ㍮瞑䵋领琨ோ㇕襡変콠礣㲘돿귁緻䯆翇阿疽㔇瞊⒇ཉ㌪矘䴅飃琨஦㆚褯奁켳礿㲞돣귐綡䮢翡阰疼㔜瞍⒆༛㍄瞀䵇领琺௛㇄襷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뎱권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궇緵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夘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</si>
  <si>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_DM|LnkdItm|_bdm.06d398b256b04d2eab866280cd0d51a4.edm|_bdm.08fbd3e50eee4dd38fd690a4834c2946.edm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</si>
  <si>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颞琺௉㇋襌変콠礿㳻돗귇綱䯱羐陞痂㕓矏Ⓝཉ㍄瞑䵗飶瑺ட㇕褗夋콰礱㳣뎥궕綌䮿羌院痪㕓瞻ⓞཋ㍔瞓䵕颫琂ோ㇕襡変콠礿㳻돔귇綦䮢翯阣疸㕎矍ⓛཋ㍄矧䴊飊琵௉㇅襯夛콢礿㲔돣궈緧䮠美阆疸㔗瞭⒚པ㍆矅䴄风琪ோㆠ褱奦켮礢㳹뎷궄緲䮬羞陡痦㕃矞ⓙམ㍔瞟䵟颕琦௙㇅襣奪켲祫㲙뎺궗綱䯭翆陱痨㔰瞝⒗༦㌊瞌䵉颔琸௚㇂襯夛콮礯㳪뎶궅緫䮶羝陽痺㕃矍ⓝཤ㍮瞑䵋领琨ோ㇕襡変콠礣㲘돿귁緻䯆翇阿疽㔇瞊⒇ཉ㌪矘䴅飃琨஦㆚褯奁켳礿㲞돣귐綡䮢翽阶疸㔇瞊⒎་㌁矃䵋颔琾ே㇕襳夘콵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䮴羗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羜陣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礮㳮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</si>
  <si>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_DM|LnkdItm|_bdm.06d398b256b04d2eab866280cd0d51a4.edm|_bdm.4b9e35bbf5df4418b859fbdf380a9f44.edm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</si>
  <si>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颔琻௜㇗西夣콠礿㳻뎻귥綷䯶翝陭病㕹矏Ⓝཉ㍄瞑䵋颚瑘ஙㆁ襡夔콢礭㳬뎴궂緧䮢翧陮痪㕂矍Ⓝ༽㍙瞓䵛预琶௦ㇿ襡変콠礿㳻뎧궉綖䯰翍陳疉㔃瞟ⓞཋ㍜瞓䵋飰瑩இ㇈襣夞콲礬㳬뎧귺綩䯦羓陱痪㕓瞺⒓།㌦矈䵖预瑼஄㆝襣奼켰祻㲔뎺궗緷䮲羟除痦㕃矝Ⓧཙ㍕瞋䵚颖琦௟㇆襯夙콢礿㲘돳귷綼䮿羌阧疧㔛矍Ⓝ༪㌖矅䴤飈琵௉㇇襱夞콮礯㳩뎷궄緿䮳羞陽痼㕀矁ⓑཙ㍆瞏䵦颬琨ோ㇕襡変콠礿㳻뎻귶綱䯺翚陭疊㔒瞜⒊༊㍄知䴃飔瑭எ㇕褌奇켴祷㲨돂귛綡䯧翊陳疇㔐瞛⒌་㌁矃䵋颗琤ோ㇇襱够콼礰㲘돿귁緻䮏群陳痨㕓矏Ⓝཉ㍄瞑䵋领琴ய㆚褢奌켦祱㳻돢귇綶䯫翁阽痵㕑矝Ⓛཉ㌭矂䴻飒瑺௖㇗褕奜켥礽㳥뎍궕緥䮢美陳痨㕓矏Ⓝཉ㍄瞑䵗飯瑌௕㇀褄夙켄祛㲚뎱궁綆䮳羖阖痸㕊瞩ⓖད㍑矵䴮颟瑍௙㇌襲夑콹祝㲝뎨근綁䮼羣陙痨㕓矏Ⓝཉ㍄瞑䵋领琨ௗ㇚褅奊켄祺㲽뎹궸総䮢美陳痨㕓矏Ⓝཉ㍄瞑䵗飵瑼஛ㆆ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緳䮻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䴪飤瑄ம㇗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瞭⒬༭㌽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䯐羌陳疜㕎矍⒰༝㌖矘䴅飁琪ோ㇚西夣콠礿㳻뎧궕緥䮢美陳痨㕓矏Ⓝཉ㍄瞍䴯飏瑥ோㆻ襼奠켤祧㳹돑궈緧䮰羜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켄礽㳻뎺궗綖䯶翜阺疦㔔矍Ⓝཆ㍚瞼䵡领琨ோ㇕襡変콠礿㳻뎧궕緥䮢美陯疌㔚瞂Ⓝ༧㍙瞓䴢飂瑰௉㇕褗夋콲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</si>
  <si>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_DM|LnkdItm|_bdm.06d398b256b04d2eab866280cd0d51a4.edm|_bdm.bc72686327434e9e89436929b1afc068.edm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</si>
  <si>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䵒颐琽௟㇗西夣콠礿㳻뎻귥綷䯶翝陭病㕹矏Ⓝཉ㍄瞑䵋颚瑘ஙㆁ襡夔콢礭㳢뎲궁緧䮢翧陮痪㕂矍Ⓝ༽㍙瞓䵛预琶௦ㇿ襡変콠礿㳻뎧궉綖䯰翍陳疉㔃瞟ⓞཋ㍜瞓䵋飰瑩இ㇈襣夐콶礪㳯뎧귺綩䯦羓陱痪㕓瞺⒓།㌦矈䵖预瑼஄㆝襣奼켰祻㲔뎺궗緷䮲羟除痦㕃矝Ⓧཙ㍕瞋䵚颖琦௟㇆襯夙콢礿㲘돳귷綼䮿羌阧疧㔛矍Ⓝ༪㌖矅䴤飈琵௉㇇襱夞콮礯㳩뎷궄緿䮳羞陽痼㕀矁ⓑཙ㍆瞏䵦颬琨ோ㇕襡変콠礿㳻뎻귶綱䯺翚陭疊㔒瞜⒊༊㍄知䴃飔瑭எ㇕褌奇켴祷㲨돂귛綡䯧翊陳疛㔖瞟⒗༌㌉矓䴎飔琨௙㇃襭夛콰礮㳮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陥痱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痺㕁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</si>
  <si>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_DM|LnkdItm|_bdm.06d398b256b04d2eab866280cd0d51a4.edm|_bdm.88061467f28b47fa932c9044cd3f6ef0.edm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</si>
  <si>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颞琿௓㇗西夣콠礿㳻뎻귥綷䯶翝陭病㕹矏Ⓝཉ㍄瞑䵋颚瑘ஙㆁ襡夔콢礭㳬뎰궍緧䮢翧陮痪㕂矍Ⓝ༽㍙瞓䵛预琶௦ㇿ襡変콠礿㳻뎧궉綖䯰翍陳疉㔃瞟ⓞཋ㍜瞓䵋飰瑩இ㇈襣夞콸礨㳣뎧귺綩䯦羓陱痪㕓瞺⒓།㌦矈䵖预瑼஄㆝襣奼켰祻㲔뎺궗緷䮲羟除痦㕃矝Ⓧཙ㍕瞋䵚颖琦௟㇆襯夙콢礿㲘돳귷綼䮿羌阧疧㔛矍Ⓝ༪㌖矅䴤飈琵௉㇇襱夞콮礯㳩뎷궄緿䮳羞陽痼㕀矁ⓑཙ㍆瞏䵦颬琨ோ㇕襡変콠礿㳻뎻귶綱䯺翚陭疊㔒瞜⒊༊㍄矿䴂飈瑭ோㆸ褮奝켨祬㳻돩귑綠䯦美阜疫㔇瞀⒁༌㌖瞑䵚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궃緼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緷䮰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夑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</si>
  <si>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_DM|LnkdItm|_bdm.06d398b256b04d2eab866280cd0d51a4.edm|_bdm.f5a1eb2cc6f5430bbd640ca23ae4cdc7.edm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</si>
  <si>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䵒颐琱௜㇗西夣콠礿㳻뎻귥綷䯶翝陭病㕹矏Ⓝཉ㍄瞑䵋颚瑘ஙㆁ襡夔콢礭㳢뎾궂緧䮢翧陮痪㕂矍Ⓝ༽㍙瞓䵛预琶௦ㇿ襡変콠礿㳻뎧궉綖䯰翍陳疉㔃瞟ⓞཋ㍜瞓䵋飰瑩இ㇈襣夐콶礦㳬뎧귺綩䯦羓陱痪㕓瞺⒓།㌦矈䵖预瑼஄㆝襣奼켰祻㲔뎺궗緷䮲羟除痦㕃矝Ⓧཙ㍕瞋䵚颖琦௟㇆襯夙콢礿㲘돳귷綼䮿羌阧疧㔛矍Ⓝ༪㌖矅䴤飈琵௉㇇襱夞콮礯㳩뎷궄緿䮳羞陽痼㕀矁ⓑཙ㍆瞏䵦颬琨ோ㇕襡変콠礿㳻뎻귶綱䯺翚陭疊㔒瞜⒊༊㍄矿䴂飈瑭ோㆸ褮奝켨祬㳻돩귑綠䯦美阀疭㔃瞛⒆༄㌆矔䴙领琺௝㇙襡夙콱礪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羘陪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陡痺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</si>
  <si>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_DM|LnkdItm|_bdm.06d398b256b04d2eab866280cd0d51a4.edm|_bdm.e4ac8ad36a404239a1a9aeea8e8ffbb3.edm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</si>
  <si>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频琿௓㇗西夣콠礿㳻뎻귥綷䯶翝陭病㕹矏Ⓝཉ㍄瞑䵋颚瑘ஙㆁ襡夔콢礭㳬뎰궍緧䮢翧陮痪㕂矍Ⓝ༽㍙瞓䵛预琶௦ㇿ襡変콠礿㳻뎧궉綖䯰翍陳疉㔃瞟ⓞཋ㍜瞓䵋飰瑩இ㇈襣夞콷礨㳣뎧귺綩䯦羓陱痪㕓瞺⒓།㌦矈䵖预瑼஄㆝襣奼켰祻㲔뎺궗緷䮲羟除痦㕃矝Ⓧཙ㍕瞋䵚颖琦௟㇆襯夙콢礿㲘돳귷綼䮿羌阧疧㔛矍Ⓝ༪㌖矅䴤飈琵௉㇇襱夞콮礯㳩뎷궄緿䮳羞陽痼㕀矁ⓑཙ㍆瞏䵦颬琨ோ㇕襡変콠礿㳻뎻귶綱䯺翚陭疌㔚瞃⒖༝㌁矕䵋飲瑠ங㆐褤奤켯祱㲯돴궕綀䯬翊阶疬㕓瞠⒀༝㌋矓䴎飔琨௚㇙襡夙콱礩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羘陪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陡痻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㳩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</si>
  <si>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_DM|LnkdItm|_bdm.06d398b256b04d2eab866280cd0d51a4.edm|_bdm.999c36764de0484b821b3c12c07ad994.edm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</si>
  <si>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䵛颗琹௜㇗西夣콠礿㳻뎻귥綷䯶翝陭病㕹矏Ⓝཉ㍄瞑䵋颚瑘ஙㆁ襡夔콢礬㳫뎶궂緧䮢翧陮痪㕂矍Ⓝ༽㍙瞓䵛预琶௦ㇿ襡変콠礿㳻뎧궉綖䯰翍陳疉㔃瞟ⓞཋ㍜瞓䵋飰瑩இ㇈襣夙콱礮㳬뎧귺綩䯦羓陱痪㕓瞺⒓།㌦矈䵖预瑼஄㆝襣奼켰祻㲔뎺궗緷䮲羟除痦㕃矝Ⓧཙ㍕瞋䵚颖琦௟㇆襯夙콢礿㲘돳귷綼䮿羌阧疧㔛矍Ⓝ༪㌖矅䴤飈琵௉㇇襱夞콮礯㳩뎷궄緿䮳羞陽痼㕀矁ⓑཙ㍆瞏䵦颬琨ோ㇕襡変콠礿㳻뎻귶綱䯺翚陭疌㔚瞃⒖༝㌁矕䵋飲瑠ங㆐褤奤켯祱㲯돴궕綀䯬翊阶疬㕓瞼⒆༙㌐矔䴆飄瑭ங㇕襳夅콠礭㳫뎲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㕅矖Ⓛ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矝ⓐ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궀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</si>
  <si>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_DM|LnkdItm|_bdm.06d398b256b04d2eab866280cd0d51a4.edm|_bdm.43dcffa42ec44e3aa1d1b4a3ffd74765.edm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</si>
  <si>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䵓颒琺௘㇗西夣콠礿㳻뎻귥綷䯶翝陭病㕹矏Ⓝཉ㍄瞑䵋颚瑘ஙㆁ襡夔콢礭㳣뎵궆緧䮢翧陮痪㕂矍Ⓝ༽㍙瞓䵛预琶௦ㇿ襡変콠礿㳻뎧궉綖䯰翍陳疉㔃瞟ⓞཋ㍜瞓䵋飰瑩இ㇈襣夑콴礭㳨뎧귺綩䯦羓陱痪㕓瞺⒓།㌦矈䵖预瑼஄㆝襣奼켰祻㲔뎺궗緷䮲羟除痦㕃矝Ⓧཙ㍕瞋䵚颖琦௟㇆襯夙콢礿㲘돳귷綼䮿羌阧疧㔛矍Ⓝ༪㌖矅䴤飈琵௉㇇襱夞콮礯㳩뎷궄緿䮳羞陽痼㕀矁ⓑཙ㍆瞏䵦颬琨ோ㇕襡変콠礿㳻뎻귶綱䯺翚陭疌㔚瞃⒖༝㌁矕䵋飨瑡அ㆐襡奆켮祫㲳뎧귰綫䯦翋阷痨㔼瞌⒗༆㌆矔䴙领琹ே㇕襳夘콶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䮴羗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羜陠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礧㳹돓궈緧䯋翀阧疭㔔瞊⒑ཋ㍄瞞䵕颫琂ோ㇕襡変콠礿㳻뎧궕緥䮢美陯痧㔷瞆⒎༚㍚瞼䵡领琨ோ㇕襡変콠礿㳻뎧궉緪䯑翚阣痶㕾知Ⓝཉ㍄瞑䵋领琨ோ㇕襡変콼祌㲯뎧그緸䮠羙陱痶㕾知Ⓝཉ㍄瞑䵋领琨ோ㇕襡変콠礿㳧돮귘綶䮼羣陙痨㕓矏Ⓝཉ㍄瞑䵋领琨ோ㇕襡変콠礣㲟돪궕綋䮿羌阑疭㔔矍Ⓝ༿㍙瞓䵆颗琪ோㆡ襼奠켮祫㲾돢귇緧䮢羁陭病㕹矏Ⓝཉ㍄瞑䵋领琨ோ㇕襡変콠礿㳻돃규綨䮢翠陮痪㔿瞊⒍ཋ㍄矧䵖预琥௚㇗襡夔콢祖㲵돢귒綠䯰羌陳痧㕍矢ⓩཉ㍄瞑䵋领琨ோ㇕襡変콠礿㳻뎨귱綬䯯翝陭病㕹矏Ⓝཉ㍄瞑䵋领琨ோ㇕襡夕콯祌㲯뎹궸総䮢美陳痨㕓矏Ⓝཉ㍄瞑䵗颉瑛டㆅ褲夤콊礿㳻뎧궕緥䮢美陯痧㔠瞝⒀བྷ㍩瞻䵋领琨ோ㇕襡夆켐祭㲯뎊궿緥䮢美陳痴㕜瞿⒑༝㌗瞏䵦颬琨ோ㇕襡奪켯祲㲶돩귁綶䮢羁陭病㕹矏Ⓝཕ㍋矸䴟飋琶௦ㇿ襽奭켡祫㲺</t>
  </si>
  <si>
    <t>_DM|LnkdItm|_bdm.06d398b256b04d2eab866280cd0d51a4.edm|_bdm.91cb8b159d88419bac4c100005ccc617.edm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</si>
  <si>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䵛颔琽௘㇗西夣콠礿㳻뎻귥綷䯶翝陭病㕹矏Ⓝཉ㍄瞑䵋颚瑘ஙㆁ襡夔콢礬㳫뎲궆緧䮢翧陮痪㕂矍Ⓝ༽㍙瞓䵛预琶௦ㇿ襡変콠礿㳻뎧궉綖䯰翍陳疉㔃瞟ⓞཋ㍜瞓䵋飰瑩இ㇈襣夙콲礪㳨뎧귺綩䯦羓陱痪㕓瞺⒓།㌦矈䵖预瑼஄㆝襣奼켰祻㲔뎺궗緷䮲羟除痦㕃矝Ⓧཙ㍕瞋䵚颖琦௟㇆襯夙콢礿㲘돳귷綼䮿羌阧疧㔛矍Ⓝ༪㌖矅䴤飈琵௉㇇襱夞콮礯㳩뎷궄緿䮳羞陽痼㕀矁ⓑཙ㍆瞏䵦颬琨ோ㇕襡変콠礿㳻뎻귶綱䯺翚陭疌㔚瞃⒖༝㌁矕䵋飨瑡அ㆐襡奆켮祫㲳뎧귰綫䯦翋阷痨㔠瞊⒓༝㌁矜䴉飃瑺ோ㇇襷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痾㕊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㕁矜Ⓛ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뎶궄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</si>
  <si>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Cost of revenue</t>
  </si>
  <si>
    <t>Selling and marketing</t>
  </si>
  <si>
    <t>General and administrative</t>
  </si>
  <si>
    <t>_DM|LnkdItm|_bdm.36cecf2a3f79440d85d2b1e15104b76b.edm|_bdm.29b3c891d869496fac80c367a17a54b1.edm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</si>
  <si>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䵓颒琪௕ㇸ襋変콠礿㳧돵귁綶䮼羣陙痨㕓矏Ⓝཉ㍄瞍䴻飔瑼ோㆣ襼夘콸礫㳹돎궈緧䮳羌陳疜㕎矍ⓓཋ㍚瞼䵡领琨ோ㇕襡変콠礣㲈돤궕綄䯲翞陮痪㕋矍Ⓝ༿㌅矝䵖预琹௓㇁襣奦켬祻㳦뎥궕綐䯲翊阑疱㕎矍⒗༆㌌瞓䵋飳瑸ஏㆺ褯夋콲礯㳪뎩궅緷䮬羞院痲㕂矟Ⓧཝ㍗瞟䵘颔琪ோㆶ褳奫켹礢㳹돨귝緧䮢翭阡疼㔼瞁ⓞཋ㍖瞁䵚频琦௛㇇襯夘콺礮㳫뎳궆緫䮱羜陱痶㕾知Ⓝཉ㍄瞑䵋领琨ோ㇕襡奪켴祧㲯도귚綶䯶美阼疮㕓瞝⒆༟㌁矟䴞飃琨ி㆝褳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痿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㕆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</si>
  <si>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_DM|LnkdItm|_bdm.36cecf2a3f79440d85d2b1e15104b76b.edm|_bdm.339d3e805ce74fc0b916916a053444ea.edm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</si>
  <si>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颖琪௕ㇸ襋変콠礿㳧돵귁綶䮼羣陙痨㕓矏Ⓝཉ㍄瞍䴻飔瑼ோㆣ襼夛콷礯㳹돎궈緧䮳羌陳疜㕎矍ⓓཋ㍚瞼䵡领琨ோ㇕襡変콠礣㲈돤궕綄䯲翞陮痪㕋矍Ⓝ༿㌅矝䵖预琺௜㇅襣奦켬祻㳦뎥궕綐䯲翊阑疱㕎矍⒗༆㌌瞓䵋飳瑸ஏㆺ褯夋콲礯㳪뎩궅緷䮬羞院痲㕂矟Ⓧཝ㍗瞟䵘颔琪ோㆶ褳奫켹礢㳹돨귝緧䮢翭阡疼㔼瞁ⓞཋ㍖瞁䵚频琦௛㇇襯夘콺礮㳫뎳궆緫䮱羜陱痶㕾知Ⓝཉ㍄瞑䵋领琨ோ㇕襡奪켴祧㲯도귚綶䯶美阼疮㕓瞝⒆༟㌁矟䴞飃琨ி㆝褳奌콠祒㲴돳귝綶䮢翫阽疬㔖瞋Ⓝ༺㌁矁䴟飃瑥உ㆐褳夛콶礳㳻뎷궄緰䮾羁阐疼㔋瞛ⓝཤ㍮瞑䵋领琨ோ㇕襡変콠礣㲟돤귱綠䯤翀陳疞㔖瞝⒐ༀ㌋矟䵖预琺௉㇕褈她켴祭㳦돓귇綰䯧羌陭病㕹矏Ⓝཉ㍄瞑䵋领琨ோ㇕襡夕켉祛㳥돂귳緵䯆翪阒疌㕅矛⒠མ㍜矴䵛颟瑎௞㇍襴奬콹祚㳩뎴궆緽䮻翬阕痴㕜瞦⒧བྷ㍩瞻䵋领琨ோ㇕襡変콠礿㳧돃귚綦䯆翋阵疦㕍矢ⓩཉ㍄瞑䵋领琨ோ㇕襡夕켓祫㲫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奨켂祓㲞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瑊தㆱ褘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瞑䴿颛琪ஸㆁ褳奇켧礽㳻뎹궸総䮢美陳痨㕓矏Ⓝཉ㍄瞑䵋领琨ோ㇕襡奭켩祲㳻뎺궗綌䯦翖陱痨㔥矒Ⓛཛྷ㍆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緲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</si>
  <si>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_DM|LnkdItm|_bdm.36cecf2a3f79440d85d2b1e15104b76b.edm|_bdm.9cd97f143f8f47f0ba1b57f68ea4e08f.edm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</si>
  <si>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䵞颓琪௕ㇸ襋変콠礿㳧돵귁綶䮼羣陙痨㕓矏Ⓝཉ㍄瞍䴻飔瑼ோㆣ襼夜콵礪㳹돎궈緧䮳羌陳疜㕎矍ⓓཋ㍚瞼䵡领琨ோ㇕襡変콠礣㲈돤궕綄䯲翞陮痪㕋矍Ⓝ༿㌅矝䵖预琽௞㇀襣奦켬祻㳦뎥궕綐䯲翊阑疱㕎矍⒗༆㌌瞓䵋飳瑸ஏㆺ褯夋콲礯㳪뎩궅緷䮬羞院痲㕂矟Ⓧཝ㍗瞟䵘颔琪ோㆶ褳奫켹礢㳹돨귝緧䮢翭阡疼㔼瞁ⓞཋ㍖瞁䵚频琦௛㇇襯夘콺礮㳫뎳궆緫䮱羜陱痶㕾知Ⓝཉ㍄瞑䵋领琨ோ㇕襡奪켴祧㲯도귚綶䯶美阼疮㕓瞝⒆༟㌁矟䴞飃琨஥㆜褯変켍祰㲵돯귆緥䯇翀阷疭㔗矏⒬༊㌐矞䴉飃瑺ோ㇄襭夛콰礮㳭뎨귶綱䯺翚陭病㕹矏Ⓝཉ㍄瞑䵋领琨ோ㇕襽奆켣祛㲾돩궕經䯧翜阠疡㔜瞁ⓞཋ㍖瞓䵋飯瑻஻ㆁ褳夋켔祭㲮뎥궋緈䮈美陳痨㕓矏Ⓝཉ㍄瞑䵋领琨ௗㆼ褅夜켅祙㳫돃귴綁䮴羚阐痹㕋瞪ⓓཐ㌢瞄䵓颓瑌ம㇌褄夐콳礬㳣독귳緹䮭翧阗痶㕾知Ⓝཉ㍄瞑䵋领琨ோ㇕襡夆켄祰㲸돢귓綫䮼羣陙痨㕓矏Ⓝཉ㍄瞑䵋领琨ௗㆦ褵奚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除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痽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</si>
  <si>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_DM|LnkdItm|_bdm.36cecf2a3f79440d85d2b1e15104b76b.edm|_bdm.89ddccd6866f45a18ff61828eb577214.edm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</si>
  <si>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䵝颔琪௕ㇸ襋変콠礿㳧돵귁綶䮼羣陙痨㕓矏Ⓝཉ㍄瞍䴻飔瑼ோㆣ襼够콶礭㳹돎궈緧䮳羌陳疜㕎矍ⓓཋ㍚瞼䵡领琨ோ㇕襡変콠礣㲈돤궕綄䯲翞陮痪㕋矍Ⓝ༿㌅矝䵖预琾௝㇇襣奦켬祻㳦뎥궕綐䯲翊阑疱㕎矍⒗༆㌌瞓䵋飳瑸ஏㆺ褯夋콲礯㳪뎩궅緷䮬羞院痲㕂矟Ⓧཝ㍗瞟䵘颔琪ோㆶ褳奫켹礢㳹돨귝緧䮢翭阡疼㔼瞁ⓞཋ㍖瞁䵚频琦௛㇇襯夘콺礮㳫뎳궆緫䮱羜陱痶㕾知Ⓝཉ㍄瞑䵋领琨ோ㇕襡奪켴祧㲯도귚綶䯶美阼疮㕓瞝⒆༟㌁矟䴞飃琨஥㆜褯変켍祰㲵돯귆緥䯇翀阷疭㔗矏⒰༌㌔矅䴎飋瑪எㆇ襡够콬礿㳩뎶궀緹䮭翭阧疰㔇矑⓮ལ㍄瞑䵋领琨ோ㇕襡変콼祛㲴돃귐綣䯬美阅疭㔁瞜⒊༆㌊瞌䵉颔琪ோㆼ褲奝켲礢㳹돵귀綠䮠羐陞痂㕓矏Ⓝཉ㍄瞑䵋领琨ோ㇕襡奠켄礡㳮돁궅綁䯆翯阗痾㕇瞬ⓒད㌡瞁䵒飠琽௓㇀褅夐켅礭㳢뎴궍緼䯀翨陯痧㔺瞫ⓝཤ㍮瞑䵋领琨ோ㇕襡変콠礣㳴돨귖綁䯧翈阽痶㕾知Ⓝཉ㍄瞑䵋领琨ோ㇕襡奺켴祯㲨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矘ⓒ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궄緱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</si>
  <si>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_DM|LnkdItm|_bdm.36cecf2a3f79440d85d2b1e15104b76b.edm|_bdm.8aca0af3cbe2417a908f88e9e2b84642.edm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</si>
  <si>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颔琰௉㇋襌変콠礿㳻돗귇綱䯱羐陞痂㕓矏Ⓝཉ㍄瞑䵗飶瑺ட㇕褗夋콱礯㳩뎥궕綌䮿羌院痪㕓瞻ⓞཋ㍔瞓䵕颫琂ோ㇕襡変콠礿㳻돔귇綦䮢翯阣疸㕎矍ⓛཋ㍄矧䴊飊琵௉㇄襱夑콢礿㲔돣궈緧䮠美阆疸㔗瞭⒚པ㍆矅䴄风琪ோㆠ褱奦켮礢㳹뎷궄緲䮬羞陡痦㕃矞ⓙམ㍔瞟䵟颕琦௘㇇襣奪켲祫㲙뎺궗綱䯭翆陱痨㔰瞝⒗༦㌊瞌䵉颔琸௚㇂襯夛콮礯㳪뎶궅緫䮶羝陽痻㕁矍ⓝཤ㍮瞑䵋领琨ோ㇕襡変콠礣㲘돿귁緻䯐翋阠疭㔒瞝⒀༁㍄矐䴅飂琨ஏ㆐褷奅켯祯㲶돩귁緥䯖翆阡疭㔖矏⒮༆㌊矅䴃飕琨ம㆛褥奍콠祐㲸돨귗綠䯰美院痤㕓矝ⓓམ㍒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襶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</si>
  <si>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_DM|LnkdItm|_bdm.36cecf2a3f79440d85d2b1e15104b76b.edm|_bdm.a6103ccd6d3b42649bd115cd510ed3ad.edm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</si>
  <si>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瞈䵝颕琪௕ㇸ襋変콠礿㳧돵귁綶䮼羣陙痨㕓矏Ⓝཉ㍄瞍䴻飔瑼ோㆣ襼夐콶礬㳹돎궈緧䮳羌陳疜㕎矍ⓓཋ㍚瞼䵡领琨ோ㇕襡変콠礣㲈돤궕綄䯲翞陮痪㕋矍Ⓝ༿㌅矝䵖预琱௝㇆襣奦켬祻㳦뎥궕綐䯲翊阑疱㕎矍⒗༆㌌瞓䵋飳瑸ஏㆺ褯夋콲礯㳪뎩궅緷䮬羞院痲㕂矟Ⓧཝ㍗瞟䵘颔琪ோㆶ褳奫켹礢㳹돨귝緧䮢翭阡疼㔼瞁ⓞཋ㍖瞁䵚频琦௛㇇襯夘콺礮㳫뎳궆緫䮱羜陱痶㕾知Ⓝཉ㍄瞑䵋领琨ோ㇕襡奪켴祧㲯돕귐綶䯧翏阡疫㔛矏⒂༇㌀瞑䴏飃瑾எ㆙褮奄켥祱㲯돓귝綷䯧翋陳疅㔜瞁⒗༁㌗瞑䴮飈瑬எ㆑襡奌켰祫㲾돥귐綷䮢羜陥痤㕓矝ⓓམ㍑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襶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</si>
  <si>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_DM|LnkdItm|_bdm.36cecf2a3f79440d85d2b1e15104b76b.edm|_bdm.26a7a9e6969e4a8891d732aa923f08e7.edm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</si>
  <si>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䵞颟琰௉㇋襌変콠礿㳻돗귇綱䯱羐陞痂㕓矏Ⓝཉ㍄瞑䵗飶瑺ட㇕褗夋콲礪㳢뎥궕綌䮿羌院痪㕓瞻ⓞཋ㍔瞓䵕颫琂ோ㇕襡変콠礿㳻돔귇綦䮢翯阣疸㕎矍ⓛཋ㍄矧䴊飊琵௉㇇襴夑콢礿㲔돣궈緧䮠美阆疸㔗瞭⒚པ㍆矅䴄风琪ோㆠ褱奦켮礢㳹뎷궄緲䮬羞陡痦㕃矞ⓙམ㍔瞟䵟颕琦௘㇇襣奪켲祫㲙뎺궗綱䯭翆陱痨㔰瞝⒗༦㌊瞌䵉颔琸௚㇂襯夛콮礯㳪뎶궅緫䮶羝陽痻㕁矍ⓝཤ㍮瞑䵋领琨ோ㇕襡変콠礣㲘돿귁緻䯐翋阠疭㔒瞝⒀༁㍄矐䴅飂琨ஏ㆐褷奅켯祯㲶돩귁緥䯌翇阽疭㕓瞢⒌༇㌐矙䴘领瑍அ㆑褤変켏祼㲯돥귐綷䮢羟陿痨㕁矟ⓒཟ㍘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襷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ད㍆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褃奎콢礿㲍뎥궘練䮠美阇痵㕑瞦⒍༝㌁矖䴎飔琪ோ㇚西夣콠礿㳻뎧궕緥䮢美陳痨㕓矏Ⓝཉ㍄瞍䴯飏瑥ோㆻ襼奥켥祱㳹돑궈緧䮯羟陱痨㔧矒Ⓛ༠㌊矅䴎飁瑭ங㇗襡夗콍礕㳻뎧궕緥䮢美陳痨㕓矏Ⓝཉ㍄瞍䵄飢瑡ஆㆆ西夣콠礿㳻뎧궕緥䮢美陳痨㕓矓Ⓦ༺㌐矁䵕颫琂ோ㇕襡変콠礿㳻뎧궉緪䯑翚阣疻㕍矢ⓩཉ㍄瞑䵋领琨ோ㇕襽奺켲祼㳥뎍궕緥䮢美陳痨㕏矀⒳༛㌐瞏䵦颬琨ோ㇕襡夆켐祭㲯뎹궸総䮢美陳痨㕏瞬⒌༄㌉矔䴅飒瑻ோ㇚西夣콠礿㳧돎귁綨䮼羣陙痴㕜瞫⒂༝㌅瞏</t>
  </si>
  <si>
    <t>_DM|LnkdItm|_bdm.36cecf2a3f79440d85d2b1e15104b76b.edm|_bdm.cbabe3e4c3e64d74906008ac2fc08e6e.edm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</si>
  <si>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颕琿௉㇋襌変콠礿㳻돗귇綱䯱羐陞痂㕓矏Ⓝཉ㍄瞑䵗飶瑺ட㇕褗夋콲礨㳨뎥궕綌䮿羌院痪㕓瞻ⓞཋ㍔瞓䵕颫琂ோ㇕襡変콠礿㳻돔귇綦䮢翯阣疸㕎矍ⓛཋ㍄矧䴊飊琵௉㇇襶夞콢礿㲔돣궈緧䮠美阆疸㔗瞭⒚པ㍆矅䴄风琪ோㆠ褱奦켮礢㳹뎷궄緲䮬羞陡痦㕃矞ⓙམ㍔瞟䵟颕琦௘㇇襣奪켲祫㲙뎺궗綱䯭翆陱痨㔰瞝⒗༦㌊瞌䵉颔琸௚㇂襯夛콮礯㳪뎶궅緫䮶羝陽痻㕁矍ⓝཤ㍮瞑䵋领琨ோ㇕襡変콠礣㲘돿귁緻䯐翋阠疭㔒瞝⒀༁㍄矐䴅飂琨ஏ㆐褷奅켯祯㲶돩귁緥䯌翇阽疭㕓瞢⒌༇㌐矙䴘领瑍அ㆑褤変켓祺㲫돢귘綧䯧翜陳痺㕅矃Ⓝཛ㍔瞀䵞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夞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콶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䵚颗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</si>
  <si>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_DM|LnkdItm|_bdm.36cecf2a3f79440d85d2b1e15104b76b.edm|_bdm.bd5e91eb26aa4109afc6913387ece8b7.edm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</si>
  <si>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䵟颒琪௕ㇸ襋変콠礿㳧돵귁綶䮼羣陙痨㕓矏Ⓝཉ㍄瞍䴻飔瑼ோㆣ襼夝콴礫㳹돎궈緧䮳羌陳疜㕎矍ⓓཋ㍚瞼䵡领琨ோ㇕襡変콠礣㲈돤궕綄䯲翞陮痪㕋矍Ⓝ༿㌅矝䵖预琼௟㇁襣奦켬祻㳦뎥궕綐䯲翊阑疱㕎矍⒗༆㌌瞓䵋飳瑸ஏㆺ褯夋콲礯㳪뎩궅緷䮬羞院痲㕂矟Ⓧཝ㍗瞟䵘颔琪ோㆶ褳奫켹礢㳹돨귝緧䮢翭阡疼㔼瞁ⓞཋ㍖瞁䵚频琦௛㇇襯夘콺礮㳫뎳궆緫䮱羜陱痶㕾知Ⓝཉ㍄瞑䵋领琨ோ㇕襡奪켴祧㲯돔귐綩䯮翇阽疯㕓瞎⒍།㍄矜䴊飔瑣எㆁ褨奎콠祋㲳돢귐緥䯏翁阽疼㔛瞜Ⓝ༬㌊矕䴎飂琨த㆖褵奋켥祭㳻뎫궕緷䮲羟陥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瞆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䵜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阗痪㕓瞻ⓞཋ㌷矅䴙飏瑦஌㇗襡夗콍礕㳻뎧궕緥䮢美陳痨㕓矏Ⓝཉ㍄瞑䵋颚瑌ஂ㆘襡夔콢祖㲿뎥궕經䮿羌陡痪㕓瞻ⓞཋ㌭矟䴟飃瑯எㆇ襣夆콾礒㳑뎧궕緥䮢美陳痨㕓矏Ⓝཉ㍄瞑䵗颉瑌ஂ㆘褲夤콊礿㳻뎧궕緥䮢美陳痨㕓矏ⓟཆ㌷矅䴛题琅௡㇕襡変콠礿㳻뎧궕緥䮢羒阀疼㔃矏⒮པ㍆瞆䵉题琅௡㇕襡変콠礿㳻뎧궕緥䮢美陳痴㔷瞆⒎༚㍚瞼䵡领琨ோ㇕襡変콠礿㳻뎧궕緥䮢美陯疌㔚瞂Ⓝ༧㍙瞓䴩飃瑯௉㇕褗夋콭礮㳹돓궈緧䯋翀阧疭㔔瞊⒑ཋ㍄瞞䵕颫琂ோ㇕襡変콠礿㳻뎧궕緥䮢美陳痨㕏瞫⒊༄㍄矿䵖预瑄எ㆛襣奿콽礽㳶뎥궕綑䮿羌阚疦㔇瞊⒄༌㌖瞓䵋颉琶௦ㇿ襡変콠礿㳻뎧궕緥䮢美陳痨㕏矀⒧ༀ㌉矂䵕颫琂ோ㇕襡変콠礿㳻뎧궕緥䮾羁阀疼㔃矑⓮ལ㍄瞑䵋领琨ோ㇕襡変콼礰㲈돷귆緻䮏群陳痨㕓矏Ⓝཉ㍄瞑䵗颉瑛ங㆖西夣콠礿㳻뎧궕緹䮭翾阡疼㕍矢ⓩཉ㍄瞑䵋颚琧஻ㆇ褵夗콍礕㳻뎧궕緹䯁翁阾疥㔖瞁⒗༚㍄瞞䵕颫琂ோ㇕襽奠켴祲㳥뎍궉緪䯆翏阧疩㕍</t>
  </si>
  <si>
    <t>_DM|LnkdItm|_bdm.36cecf2a3f79440d85d2b1e15104b76b.edm|_bdm.fc63e8b3d0934dbdbfe05bc335e2b535.edm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</si>
  <si>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䵜颒琪௕ㇸ襋変콠礿㳧돵귁綶䮼羣陙痨㕓矏Ⓝཉ㍄瞍䴻飔瑼ோㆣ襼夝콷礫㳹돎궈緧䮳羌陳疜㕎矍ⓓཋ㍚瞼䵡领琨ோ㇕襡変콠礣㲈돤궕綄䯲翞陮痪㕋矍Ⓝ༿㌅矝䵖预琼௜㇁襣奦켬祻㳦뎥궕綐䯲翊阑疱㕎矍⒗༆㌌瞓䵋飳瑸ஏㆺ褯夋콲礯㳪뎩궅緷䮬羞院痲㕂矟Ⓧཝ㍗瞟䵘颔琪ோㆶ褳奫켹礢㳹돨귝緧䮢翭阡疼㔼瞁ⓞཋ㍖瞁䵚频琦௛㇇襯夘콺礮㳫뎳궆緫䮱羜陱痶㕾知Ⓝཉ㍄瞑䵋领琨ோ㇕襡奪켴祧㲯돔귐綩䯮翇阽疯㕓瞎⒍།㍄矜䴊飔瑣எㆁ褨奎콠祋㲳돢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琿௚㇗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矚Ⓛ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</si>
  <si>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_DM|LnkdItm|_bdm.36cecf2a3f79440d85d2b1e15104b76b.edm|_bdm.ec21e324072d4c6399522249e22957fe.edm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</si>
  <si>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䵘颗琾௉㇋襌変콠礿㳻돗귇綱䯱羐陞痂㕓矏Ⓝཉ㍄瞑䵗飶瑺ட㇕褗夋콱礬㳪뎥궕綌䮿羌院痪㕓瞻ⓞཋ㍔瞓䵕颫琂ோ㇕襡変콠礿㳻돔귇綦䮢翯阣疸㕎矍ⓛཋ㍄矧䴊飊琵௉㇄襲够콢礿㲔돣궈緧䮠美阆疸㔗瞭⒚པ㍆矅䴄风琪ோㆠ褱奦켮礢㳹뎷궄緲䮬羞陡痦㕃矞ⓙམ㍔瞟䵟颕琦௘㇇襣奪켲祫㲙뎺궗綱䯭翆陱痨㔰瞝⒗༦㌊瞌䵉颔琸௚㇂襯夛콮礯㳪뎶궅緫䮶羝陽痻㕁矍ⓝཤ㍮瞑䵋领琨ோ㇕襡変콠礣㲘돿귁緻䯑翋阿疤㔚瞁⒄ཉ㌅矟䴏领瑥ஊㆇ褪奝켩祱㲼돉규綫䯧美阞疧㔝瞛⒋༚㍄矴䴅飂瑭ஏ㇕褎奝켯祽㲾뎧궄緩䮢羜陣痹㕅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频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琿௉㇕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㔷矍Ⓝ༽㍙瞓䴸飒瑺ஂ㆛褦変콯礡㳖뎧궕緥䮢美陳痨㕓矏Ⓝཉ㍄瞑䵋领琨ௗㆱ褨変켎礢㳹돣귍緧䮢翸陮痪㕋矍Ⓝ༽㍙瞓䴢飈瑼எ㆒褤夋콠礰㳥뎍궕緥䮢美陳痨㕓矏Ⓝཉ㍄瞑䵋领琴௄ㆱ褨奚콾礒㳑뎧궕緥䮢美陳痨㕓矏Ⓝཉ㍘瞞䴸飒瑸௕ㇸ襋変콠礿㳻뎧궕緥䮢美陳痴㔠瞛⒓ཉ㌩瞌䵉频琪௕ㇸ襋変콠礿㳻뎧궕緥䮢美陳痨㕓矓⒧ༀ㌉矂䵕颫琂ோ㇕襡変콠礿㳻뎧궕緥䮢美陳痨㕏瞫⒊༄㍄矿䵖预瑊எ㆒襣奿콽礽㳶뎥궕綑䮿羌阚疦㔇瞊⒄༌㌖瞓䵋颉琶௦ㇿ襡変콠礿㳻뎧궕緥䮢美陳痨㕓矏ⓟ༭㌍矜䵋飨琵௉ㆹ褤夋콠祉㳦뎪궄緧䮢翺陮痪㔺瞁⒗༌㌃矔䴙预琨௄㇋襌変콠礿㳻뎧궕緥䮢美陳痨㕓矏ⓟཆ㌠矘䴆飕琶௦ㇿ襡変콠礿㳻뎧궕緥䮢美陯痧㔠瞛⒓བྷ㍩瞻䵋领琨ோ㇕襡変콠礿㳧돔귁綵䯱羐陞痂㕓矏Ⓝཉ㍄瞑䵋领琴௄ㆦ褳夗콍礕㳻뎧궕緥䮢羒陼疘㔁瞛ⓝཤ㍮瞑䵋领琨ௗ㇚褑奝켳礡㳖뎧궕緥䮢羒阐疧㔞瞂⒆༇㌐矂䵋颉琶௦ㇿ襡夕콯祖㲯뎹궸総䮾羁阗疩㔇瞎ⓝ</t>
  </si>
  <si>
    <t>_DM|LnkdItm|_bdm.36cecf2a3f79440d85d2b1e15104b76b.edm|_bdm.8bf2697dea0b49d19921c1c978aefe6b.edm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</si>
  <si>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颞琱௉㇋襌変콠礿㳻돗귇綱䯱羐陞痂㕓矏Ⓝཉ㍄瞑䵗飶瑺ட㇕褗夋콱礯㳣뎥궕綌䮿羌院痪㕓瞻ⓞཋ㍔瞓䵕颫琂ோ㇕襡変콠礿㳻돔귇綦䮢翯阣疸㕎矍ⓛཋ㍄矧䴊飊琵௉㇄襱夐콢礿㲔돣궈緧䮠美阆疸㔗瞭⒚པ㍆矅䴄风琪ோㆠ褱奦켮礢㳹뎷궄緲䮬羞陡痦㕃矞ⓙམ㍔瞟䵟颕琦௘㇇襣奪켲祫㲙뎺궗綱䯭翆陱痨㔰瞝⒗༦㌊瞌䵉颔琸௚㇂襯夛콮礯㳪뎶궅緫䮶羝陽痻㕁矍ⓝཤ㍮瞑䵋领琨ோ㇕襡変콠礣㲘돿귁緻䯑翋阿疤㔚瞁⒄ཉ㌅矟䴏领瑥ஊㆇ褪奝켩祱㲼돉규綫䯧美阞疧㔝瞛⒋༚㍄矴䴅飂瑭ஏ㇕褒奙켴祺㲶돢귇緥䮰羘陿痨㕁矟ⓒཛྷ㍘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襶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མ㍕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</si>
  <si>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_DM|LnkdItm|_bdm.36cecf2a3f79440d85d2b1e15104b76b.edm|_bdm.b944afbbbc774c76bee019cbe7af205b.edm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</si>
  <si>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䵙颒琿௉㇋襌変콠礿㳻돗귇綱䯱羐陞痂㕓矏Ⓝཉ㍄瞑䵗飶瑺ட㇕褗夋콲礭㳯뎥궕綌䮿羌院痪㕓瞻ⓞཋ㍔瞓䵕颫琂ோ㇕襡変콠礿㳻돔귇綦䮢翯阣疸㕎矍ⓛཋ㍄矧䴊飊琵௉㇇襳夞콢礿㲔돣궈緧䮠美阆疸㔗瞭⒚པ㍆矅䴄风琪ோㆠ褱奦켮礢㳹뎷궄緲䮬羞陡痦㕃矞ⓙམ㍔瞟䵟颕琦௘㇇襣奪켲祫㲙뎺궗綱䯭翆陱痨㔰瞝⒗༦㌊瞌䵉颔琸௚㇂襯夛콮礯㳪뎶궅緫䮶羝陽痻㕁矍ⓝཤ㍮瞑䵋领琨ோ㇕襡変콠礣㲘돿귁緻䯅翋阽疭㔁瞎⒏ཉ㌅矟䴏领瑩ஏ㆘褨奀켳祫㲩돳규綳䯧美阇疠㔁瞊⒆ཉ㌩矞䴅飒瑠஘㇕褄奍켥祻㳻돤귁綪䯠翋阡痨㕂矃Ⓝཛ㍔瞀䵝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夞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콸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䵙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</si>
  <si>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_DM|LnkdItm|_bdm.36cecf2a3f79440d85d2b1e15104b76b.edm|_bdm.745dae765c8c494f93d2f378eee3c6dc.edm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</si>
  <si>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䵚颟琻௉㇋襌変콠礿㳻돗귇綱䯱羐陞痂㕓矏Ⓝཉ㍄瞑䵗飶瑺ட㇕褗夋콲礮㳢뎥궕綌䮿羌院痪㕓瞻ⓞཋ㍔瞓䵕颫琂ோ㇕襡変콠礿㳻돔귇綦䮢翯阣疸㕎矍ⓛཋ㍄矧䴊飊琵௉㇇襰多콢礿㲔돣궈緧䮠美阆疸㔗瞭⒚པ㍆矅䴄风琪ோㆠ褱奦켮礢㳹뎷궄緲䮬羞陡痦㕃矞ⓙམ㍔瞟䵟颕琦௘㇇襣奪켲祫㲙뎺궗綱䯭翆陱痨㔰瞝⒗༦㌊瞌䵉颔琸௚㇂襯夛콮礯㳪뎶궅緫䮶羝陽痻㕁矍ⓝཤ㍮瞑䵋领琨ோ㇕襡変콠礣㲘돿귁緻䯅翋阽疭㔁瞎⒏ཉ㌅矟䴏领瑩ஏ㆘褨奀켳祫㲩돳규綳䯧美阇疠㔁瞊⒆ཉ㌩矞䴅飒瑠஘㇕褄奍켥祻㳻돢귅綱䯧翃阱疭㔁矏ⓑཟ㍈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㳬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</si>
  <si>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_DM|LnkdItm|_bdm.36cecf2a3f79440d85d2b1e15104b76b.edm|_bdm.10817ae571b24c36aa908b5df75463bb.edm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</si>
  <si>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瞆䵘颗琺௉㇋襌変콠礿㳻돗귇綱䯱羐陞痂㕓矏Ⓝཉ㍄瞑䵗飶瑺ட㇕褗夋콷礬㳪뎥궕綌䮿羌院痪㕓瞻ⓞཋ㍔瞓䵕颫琂ோ㇕襡変콠礿㳻돔귇綦䮢翯阣疸㕎矍ⓛཋ㍄矧䴊飊琵௉㇂襲夛콢礿㲔돣궈緧䮠美阆疸㔗瞭⒚པ㍆矅䴄风琪ோㆠ褱奦켮礢㳹뎷궄緲䮬羞陡痦㕃矞ⓙམ㍔瞟䵟颕琦௘㇇襣奪켲祫㲙뎺궗綱䯭翆陱痨㔰瞝⒗༦㌊瞌䵉颔琸௚㇂襯夛콮礯㳪뎶궅緫䮶羝陽痻㕁矍ⓝཤ㍮瞑䵋领琨ோ㇕襡変콠礣㲘돿귁緻䯅翋阽疭㔁瞎⒏ཉ㌅矟䴏领瑩ஏ㆘褨奀켳祫㲩돳규綳䯧美阝疡㔝瞊Ⓝ༤㌋矟䴟风瑻ோㆰ褯奌켤礿㲔돳귚綧䯧翜陳痹㕟矏ⓑཙ㍕瞇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夑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瞉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</si>
  <si>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_DM|LnkdItm|_bdm.36cecf2a3f79440d85d2b1e15104b76b.edm|_bdm.d5a9762ee0854024b0d1bf704801d5dd.edm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</si>
  <si>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䵒频琼௉㇋襌変콠礿㳻돗귇綱䯱羐陞痂㕓矏Ⓝཉ㍄瞑䵗飶瑺ட㇕褗夋콵礦㳬뎥궕綌䮿羌院痪㕓瞻ⓞཋ㍔瞓䵕颫琂ோ㇕襡変콠礿㳻돔귇綦䮢翯阣疸㕎矍ⓛཋ㍄矧䴊飊琵௉㇀襸夝콢礿㲔돣궈緧䮠美阆疸㔗瞭⒚པ㍆矅䴄风琪ோㆠ褱奦켮礢㳹뎷궄緲䮬羞陡痦㕃矞ⓙམ㍔瞟䵟颕琦௘㇇襣奪켲祫㲙뎺궗綱䯭翆陱痨㔰瞝⒗༦㌊瞌䵉颔琸௚㇂襯夛콮礯㳪뎶궅緫䮶羝陽痻㕁矍ⓝཤ㍮瞑䵋领琨ோ㇕襡変콠礣㲘돿귁緻䯅翋阽疭㔁瞎⒏ཉ㌅矟䴏领瑩ஏ㆘褨奀켳祫㲩돳규綳䯧美阝疡㔝瞊Ⓝ༤㌋矟䴟风瑻ோㆰ褯奌켤礿㲈돷귁綠䯯翌阶疺㕓矝ⓕཅ㍄瞃䵛颗琽ௗ㇚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礨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㳣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瑌௉㇕褕夋켓祫㲩돩귒緧䮢羁陭病㕹矏Ⓝཉ㍄瞑䵋领琨ோ㇕襡変콠礿㳻돃규綨䮢翠陮痪㔺瞋⒛ཋ㍄矧䵖预琹௚㇗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</si>
  <si>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Other comprehensive income, net of tax:</t>
  </si>
  <si>
    <t>Unrealized gains/(losses) on investments, net of tax</t>
  </si>
  <si>
    <t>Total comprehensive income</t>
  </si>
  <si>
    <t>_DM|LnkdItm|_bdm.c29727bba8204ba49e5056677268aeb5.edm|_bdm.f9348d6b5e484ac8ae96af9e5c7e90e8.edm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</si>
  <si>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颓琹௙㇗西夣콠礿㳻뎻귥綷䯶翝陭病㕹矏Ⓝཉ㍄瞑䵋颚瑘ஙㆁ襡夔콢礮㳢뎶궇緧䮢翧陮痪㕂矍Ⓝ༽㍙瞓䵛预琶௦ㇿ襡変콠礿㳻뎧궉綖䯰翍陳疉㔃瞟ⓞཋ㍜瞓䵋飰瑩இ㇈襣夐콵礮㳩뎧귺綩䯦羓陱痪㕓瞺⒓།㌦矈䵖预瑼஄㆝襣奼켰祻㲔뎺궗緷䮲羟除痦㕃矝Ⓧཙ㍕瞋䵚颖琦௟㇆襯多콢礿㲘돳귷綼䮿羌阧疧㔛矍Ⓝ༪㌖矅䴤飈琵௉㇇襱夞콮礯㳩뎷궄緿䮳羞陽痼㕀矁ⓗཚ㍆瞏䵦颬琨ோ㇕襡変콠礿㳻뎻귶綱䯺翚陭疆㔖瞛Ⓝༀ㌊矒䴄飋瑭ோㆡ褩奌켥礿㲖돩귁維䯱美阖疦㔗瞊⒇ཉ㌫矒䴟飉瑪எㆇ襡夅콠礭㳫뎱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㕋矜Ⓛ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矚Ⓛ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뎴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</si>
  <si>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_DM|LnkdItm|_bdm.c29727bba8204ba49e5056677268aeb5.edm|_bdm.eb013bb668ff43969539c1a03a6905c7.edm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</si>
  <si>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䵙频琱௘㇗西夣콠礿㳻뎻귥綷䯶翝陭病㕹矏Ⓝཉ㍄瞑䵋颚瑘ஙㆁ襡夔콢礮㳩뎾궆緧䮢翧陮痪㕂矍Ⓝ༽㍙瞓䵛预琶௦ㇿ襡変콠礿㳻뎧궉綖䯰翍陳疉㔃瞟ⓞཋ㍜瞓䵋飰瑩இ㇈襣夛콷礦㳨뎧귺綩䯦羓陱痪㕓瞺⒓།㌦矈䵖预瑼஄㆝襣奼켰祻㲔뎺궗緷䮲羟除痦㕃矝Ⓧཙ㍕瞋䵚颖琦௟㇆襯多콢礿㲘돳귷綼䮿羌阧疧㔛矍Ⓝ༪㌖矅䴤飈琵௉㇇襱夞콮礯㳩뎷궄緿䮳羞陽痼㕀矁ⓗཚ㍆瞏䵦颬琨ோ㇕襡変콠礿㳻뎻귶綱䯺翚陭疆㔖瞛Ⓝༀ㌊矒䴄飋瑭ோㆡ褩奌켥礿㲖돩귁維䯱美阖疦㔗瞊⒇ཉ㌷矔䴛飒瑭ஆ㆗褤変콲礩㳷뎵궅練䮷羒陼疋㔇瞗⒗བྷ㍩瞻䵋领琨ோ㇕襡変콠礿㳧돨귖綁䯧翈阽痨㔥瞊⒑༚㌍矞䴅颛琪௙㇗襡奚켐祫㲩뎥귡綷䯷翋陱痶㕾知Ⓝཉ㍄瞑䵋领琨ோ㇕襡変콼祖㲟뎲귰綃䮲翪阗疉㔷矙ⓗ༪㍕瞉䴮颖琱஭㇀襹奭켅礦㲞뎾궆緶䮺羗阑疎㕏矀⒪༭㍚瞼䵡领琨ோ㇕襡変콠礿㳻뎨귱綪䯡翪阶疮㔝矑⓮ལ㍄瞑䵋领琨ோ㇕襡変콼祌㲯돴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ད㍗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켁祝㲗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னㆺ褅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䯆羌陳疜㕎矍⒰༝㌖矘䴅飁琪ோ㇚西夣콠礿㳻뎧궕緥䮢美陳痨㕓矏Ⓝཉ㍄瞍䴯飏瑥ோㆻ襼奠켤祧㳹돑궈緧䮵羌陳疜㕎矍⒪༇㌐矔䴌飃瑺௉㇕襮夤콊礿㳻뎧궕緥䮢美陳痨㕓矏Ⓝཉ㍘瞞䴯飏瑥஘㇋襌変콠礿㳻뎧궕緥䮢美陳痨㕏矀⒰༝㌔瞏䵦颬琨ோ㇕襡変콠礿㳻뎧궕緹䯑翚阣痨㔾矒Ⓛཞ㍆瞏䵦颬琨ோ㇕襡変콠礿㳻뎧궕緥䮢羒阗疡㔞瞜ⓝཤ㍮瞑䵋领琨ோ㇕襡変콠礿㳻뎧궕緥䮾翪阺疥㕓瞡ⓞཋ㌦矔䴌预琨஽㇈襣夘콢礿㲏뎥근綫䯶翋阴疭㔁矍Ⓝཆ㍚瞼䵡领琨ோ㇕襡変콠礿㳻뎧궕緥䮢美陯疌㔚瞂Ⓝ༧㍙瞓䴧飃瑦௉㇕褗夋콭礮㳹돓궈緧䯋翀阧疭㔔瞊⒑ཋ㍄瞞䵕颫琂ோ㇕襡変콠礿㳻뎧궕緥䮢美陯痧㔷瞆⒎༚㍚瞼䵡领琨ோ㇕襡変콠礿㳻뎧궉緪䯑翚阣痶㕾知Ⓝཉ㍄瞑䵋领琨ோ㇕襡夆켓祫㲫뎹궸総䮢美陳痨㕓矏Ⓝཉ㍘瞞䴸飔瑫௕ㇸ襋変콠礿㳻뎻궚綕䯰翚陭病㕹矏Ⓝཉ㍄瞍䵄飶瑺டㆆ西夣콠礿㳻뎻귶綪䯯翃阶疦㔇瞜Ⓝཆ㍚瞼䵡领琨ௗ㇚褈奄콾礒㳑뎨귱綤䯶翏陭</t>
  </si>
  <si>
    <t>_DM|LnkdItm|_bdm.c29727bba8204ba49e5056677268aeb5.edm|_bdm.96cafca00db24376b0d94b37fd76e3db.edm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</si>
  <si>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䵓颔琽௓㇗西夣콠礿㳻뎻귥綷䯶翝陭病㕹矏Ⓝཉ㍄瞑䵋颚瑘ஙㆁ襡夔콢礭㳣뎲궍緧䮢翧陮痪㕂矍Ⓝ༽㍙瞓䵛预琶௦ㇿ襡変콠礿㳻뎧궉綖䯰翍陳疉㔃瞟ⓞཋ㍜瞓䵋飰瑩இ㇈襣夑콲礪㳣뎧귺綩䯦羓陱痪㕓瞺⒓།㌦矈䵖预瑼஄㆝襣奼켰祻㲔뎺궗緷䮲羟除痦㕃矝Ⓧཙ㍕瞋䵚颖琦௟㇆襯多콢礿㲘돳귷綼䮿羌阧疧㔛矍Ⓝ༪㌖矅䴤飈琵௉㇇襱夞콮礯㳩뎷궄緿䮳羞陽痼㕀矁ⓗཚ㍆瞏䵦颬琨ோ㇕襡変콠礿㳻뎻귶綱䯺翚陭疆㔖瞛Ⓝༀ㌊矒䴄飋瑭ோ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痰㕀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㕆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뎶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</si>
  <si>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_DM|LnkdItm|_bdm.c29727bba8204ba49e5056677268aeb5.edm|_bdm.d61d4a8b333b4a1a970075a2bac5bb3e.edm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</si>
  <si>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䵟频琱௒㇗西夣콠礿㳻뎻귥綷䯶翝陭病㕹矏Ⓝཉ㍄瞑䵋颚瑘ஙㆁ襡夔콢礭㳯뎾권緧䮢翧陮痪㕂矍Ⓝ༽㍙瞓䵛预琶௦ㇿ襡変콠礿㳻뎧궉綖䯰翍陳疉㔃瞟ⓞཋ㍜瞓䵋飰瑩இ㇈襣夝콷礦㳢뎧귺綩䯦羓陱痪㕓瞺⒓།㌦矈䵖预瑼஄㆝襣奼켰祻㲔뎺궗緷䮲羟除痦㕃矝Ⓧཙ㍕瞋䵚颖琦௟㇆襯多콢礿㲘돳귷綼䮿羌阧疧㔛矍Ⓝ༪㌖矅䴤飈琵௉㇇襱夞콮礯㳩뎷궄緿䮳羞陽痼㕀矁ⓗཚ㍆瞏䵦颬琨ோ㇕襡変콠礿㳻뎻귶綱䯺翚陭疆㔖瞛Ⓝༀ㌊矒䴄飋瑭ோㆻ褨奌콠祒㲴돳귝綶䮢翫阽疬㔖瞋Ⓝ༺㌁矁䴟飃瑥உ㆐褳夛콶礳㳻뎷궄緰䮾羁阐疼㔋瞛ⓝཤ㍮瞑䵋领琨ோ㇕襡変콠礣㲟돤귱綠䯤翀陳疞㔖瞝⒐ༀ㌋矟䵖预琺௉㇕褈她켴祭㳦돓귇綰䯧羌陭病㕹矏Ⓝཉ㍄瞑䵋领琨ோ㇕襡夕켉祛㳥돂귳緵䯆翪阒疌㕅矛⒠མ㍜矴䵛颟瑎௞㇍襴奬콹祚㳩뎴궆緽䮻翬阕痴㕜瞦⒧བྷ㍩瞻䵋领琨ோ㇕襡変콠礿㳧돃귚綦䯆翋阵疦㕍矢ⓩཉ㍄瞑䵋领琨ோ㇕襡夕켓祫㲫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ཚ㍆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奨켂祓㲞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瑊தㆱ褘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瞑䴿颛琪ஸㆁ褳奇켧礽㳻뎹궸総䮢美陳痨㕓矏Ⓝཉ㍄瞑䵋领琨ோ㇕襡奭켩祲㳻뎺궗綌䯦翖陱痨㔥矒Ⓛཛྷ㍆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練䮷羌陳疜㕎矍⒪༇㌐矔䴌飃瑺௉㇕襮夤콊礿㳻뎧궕緥䮢美陳痨㕓矏Ⓝཉ㍘瞞䴯飏瑥஘㇋襌変콠礿㳻뎧궕緥䮢美陳痨㕏矀⒰༝㌔瞏䵦颬琨ோ㇕襡変콠礿㳻뎧궕緹䯑翚阣痨㔾矒Ⓛཞ㍆瞏䵦颬琨ோ㇕襡変콠礿㳻뎧궕緥䮢羒阗疡㔞瞜ⓝཤ㍮瞑䵋领琨ோ㇕襡変콠礿㳻뎧궕緥䮾翪阺疥㕓瞡ⓞཋ㌦矔䴌预琨஽㇈襣夘콢礿㲏뎥근綫䯶翋阴疭㔁矍Ⓝཆ㍚瞼䵡领琨ோ㇕襡変콠礿㳻뎧궕緥䮢美陯疌㔚瞂Ⓝ༧㍙瞓䴧飃瑦௉㇕褗夋콭礮㳹돓궈緧䯋翀阧疭㔔瞊⒑ཋ㍄瞞䵕颫琂ோ㇕襡変콠礿㳻뎧궕緥䮢美陯痧㔷瞆⒎༚㍚瞼䵡领琨ோ㇕襡変콠礿㳻뎧궉緪䯑翚阣痶㕾知Ⓝཉ㍄瞑䵋领琨ோ㇕襡夆켓祫㲫뎹궸総䮢美陳痨㕓矏Ⓝཉ㍘瞞䴸飔瑫௕ㇸ襋変콠礿㳻뎻궚綕䯰翚陭病㕹矏Ⓝཉ㍄瞍䵄飶瑺டㆆ西夣콠礿㳻뎻귶綪䯯翃阶疦㔇瞜Ⓝཆ㍚瞼䵡领琨ௗ㇚褈奄콾礒㳑뎨귱綤䯶翏陭</t>
  </si>
  <si>
    <t>_DM|LnkdItm|_bdm.c29727bba8204ba49e5056677268aeb5.edm|_bdm.f49fbcdd350d4951a94854839b34c898.edm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</si>
  <si>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䵝颐琪௕ㇸ襋変콠礿㳧돵귁綶䮼羣陙痨㕓矏Ⓝཉ㍄瞍䴻飔瑼ோㆣ襼处콶礩㳹돎궈緧䮳羌陳疜㕎矍ⓓཋ㍚瞼䵡领琨ோ㇕襡変콠礣㲈돤궕綄䯲翞陮痪㕋矍Ⓝ༿㌅矝䵖预琥௝㇃襣奦켬祻㳦뎥궕綐䯲翊阑疱㕎矍⒗༆㌌瞓䵋飳瑸ஏㆺ褯夋콲礯㳪뎩궅緷䮬羞院痲㕂矟Ⓧཝ㍗瞟䵟颕琪ோㆶ褳奫켹礢㳹돨귝緧䮢翭阡疼㔼瞁ⓞཋ㍖瞁䵚频琦௛㇇襯夘콺礮㳫뎳궆緫䮶羝陱痶㕾知Ⓝཉ㍄瞑䵋领琨ோ㇕襡奪켴祧㲯돒귛綷䯧翏阿疡㔉瞊⒇ཉ㌃矐䴂飈瑻௄㇝褭奚켳祺㲨뎧귚綫䮢翇阽疾㔖瞜⒗༄㌁矟䴟飕琤ோ㆛褤変켯祹㳻돦귍緥䯖翆阡疭㔖矏⒮༆㌊矅䴃飕琨ம㆛褥奍콠祐㲸돨귗綠䯰美院痤㕓矝ⓓམ㍒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襹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</si>
  <si>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_DM|LnkdItm|_bdm.c29727bba8204ba49e5056677268aeb5.edm|_bdm.8105f6f6b62146eda4060530b5d70572.edm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</si>
  <si>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䵜预琶௦ㇿ襡変콠礣㲋돳귆緻䮏群陳痨㕓矏Ⓝཉ㍘矡䴙飒琨஽㇈襣夞콢礿㲒뎥궄緧䮢翺陮痪㕃矍ⓝཤ㍮瞑䵋领琨ோ㇕襡夕켓祭㲸돆귅綵䮿羌陫痪㕓瞹⒂༅㍙瞓䵝频琪ோㆺ褭夔콢礽㳻돷귑綇䯻羓陱疼㔜瞇Ⓛཉ㌱矁䴏飩瑦௖㇗襳夘콷礱㳫뎩궅練䮸羟陣痦㕇矜Ⓧཝ㍗瞓䵋飥瑺டㆷ褸夋켴祰㲳뎧귶綷䯶翡阽痵㕑矝ⓓམ㍓瞟䵛颔琦௛㇄襻夙콮礫㳨뎳궆緧䮼羣陙痨㕓矏Ⓝཉ㍄瞑䵋领琨ௗㆶ褵奝콾祊㲵돢귔綩䯫翔阶疬㕓瞈⒂ༀ㌊矂䵄颎瑤஄ㆆ褲奚콩礿㲴뎧규綫䯴翋阠疼㔞瞊⒍༝㌗瞝䵋飈瑭ட㇕褮変켴祾㲣돓귝綷䯧翋陳疅㔜瞁⒗༁㌗瞑䴮飈瑬எ㆑襡奌켰祫㲾돥귐綷䮢羜陥痤㕓矝ⓓམ㍑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襹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</si>
  <si>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_DM|LnkdItm|_bdm.c29727bba8204ba49e5056677268aeb5.edm|_bdm.4148e56790e24e5c8b91a7b0cfee5e93.edm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</si>
  <si>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䵚颐琪௕ㇸ襋変콠礿㳧돵귁綶䮼羣陙痨㕓矏Ⓝཉ㍄瞍䴻飔瑼ோㆣ襼夛콱礩㳹돎궈緧䮳羌陳疜㕎矍ⓓཋ㍚瞼䵡领琨ோ㇕襡変콠礣㲈돤궕綄䯲翞陮痪㕋矍Ⓝ༿㌅矝䵖预琺௚㇃襣奦켬祻㳦뎥궕綐䯲翊阑疱㕎矍⒗༆㌌瞓䵋飳瑸ஏㆺ褯夋콲礯㳪뎩궅緷䮬羞院痲㕂矟Ⓧཝ㍗瞟䵟颕琪ோㆶ褳奫켹礢㳹돨귝緧䮢翭阡疼㔼瞁ⓞཋ㍖瞁䵚频琦௛㇇襯夘콺礮㳫뎳궆緫䮶羝陱痶㕾知Ⓝཉ㍄瞑䵋领琨ோ㇕襡奪켴祧㲯돒귛綷䯧翏阿疡㔉瞊⒇ཉ㌃矐䴂飈瑻௄㇝褭奚켳祺㲨뎧귚綫䮢翇阽疾㔖瞜⒗༄㌁矟䴟飕琤ோ㆛褤変켯祹㳻돦귍緥䯌翇阽疭㕓瞢⒌༇㌐矙䴘领瑍அ㆑褤変켏祼㲯돥귐綷䮢羟陿痨㕁矟ⓒཟ㍘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襲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襶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ད㍆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褃奎콢礿㲍뎥궘練䮠美阇痵㕑瞦⒍༝㌁矖䴎飔琪ோ㇚西夣콠礿㳻뎧궕緥䮢美陳痨㕓矏Ⓝཉ㍄瞍䴯飏瑥ோㆻ襼奥켥祱㳹돑궈緧䮯羟陱痨㔧矒Ⓛ༠㌊矅䴎飁瑭ங㇗襡夗콍礕㳻뎧궕緥䮢美陳痨㕓矏Ⓝཉ㍄瞍䵄飢瑡ஆㆆ西夣콠礿㳻뎧궕緥䮢美陳痨㕓矓Ⓦ༺㌐矁䵕颫琂ோ㇕襡変콠礿㳻뎧궉緪䯑翚阣疻㕍矢ⓩཉ㍄瞑䵋领琨ோ㇕襽奺켲祼㳥뎍궕緥䮢美陳痨㕏矀⒳༛㌐瞏䵦颬琨ோ㇕襡夆켐祭㲯뎹궸総䮢美陳痨㕏瞬⒌༄㌉矔䴅飒瑻ோ㇚西夣콠礿㳧돎귁綨䮼羣陙痴㕜瞫⒂༝㌅瞏</t>
  </si>
  <si>
    <t>_DM|LnkdItm|_bdm.c29727bba8204ba49e5056677268aeb5.edm|_bdm.4008992702494d24841a180c78383567.edm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</si>
  <si>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䵞预琶௦ㇿ襡変콠礣㲋돳귆緻䮏群陳痨㕓矏Ⓝཉ㍘矡䴙飒琨஽㇈襣夜콢礿㲒뎥궄緧䮢翺陮痪㕃矍ⓝཤ㍮瞑䵋领琨ோ㇕襡夕켓祭㲸돆귅綵䮿羌陫痪㕓瞹⒂༅㍙瞓䵙颓琪ோㆺ褭夔콢礽㳻돷귑綇䯻羓陱疼㔜瞇Ⓛཉ㌱矁䴏飩瑦௖㇗襳夘콷礱㳫뎩궅練䮸羟陣痦㕇矜Ⓧཝ㍗瞓䵋飥瑺டㆷ褸夋켴祰㲳뎧귶綷䯶翡阽痵㕑矝ⓓམ㍓瞟䵛颔琦௛㇄襻夙콮礫㳨뎳궆緧䮼羣陙痨㕓矏Ⓝཉ㍄瞑䵋领琨ௗㆶ褵奝콾祊㲵돢귔綩䯫翔阶疬㕓瞈⒂ༀ㌊矂䵄颎瑤஄ㆆ褲奚콩礿㲴뎧규綫䯴翋阠疼㔞瞊⒍༝㌗瞝䵋飈瑭ட㇕褮変켴祾㲣돉규綫䯧美阞疧㔝瞛⒋༚㍄矴䴅飂瑭ஏ㇕褒奙켴祺㲶돢귇緥䮰羘陿痨㕁矟ⓒཛྷ㍘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襲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襶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མ㍕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</si>
  <si>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_DM|LnkdItm|_bdm.c29727bba8204ba49e5056677268aeb5.edm|_bdm.84dfd1a1513a4979ad73e89ba897895e.edm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</si>
  <si>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颒琼௝㇗西夣콠礿㳻뎻귥綷䯶翝陭病㕹矏Ⓝཉ㍄瞑䵋颚瑘ஙㆁ襡夔콢礮㳢뎳궃緧䮢翧陮痪㕂矍Ⓝ༽㍙瞓䵛预琶௦ㇿ襡変콠礿㳻뎧궉綖䯰翍陳疉㔃瞟ⓞཋ㍜瞓䵋飰瑩இ㇈襣夐콴礫㳭뎧귺綩䯦羓陱痪㕓瞺⒓།㌦矈䵖预瑼஄㆝襣奼켰祻㲔뎺궗緷䮲羟除痦㕃矝Ⓧཙ㍕瞋䵚颖琦௟㇆襯多콢礿㲘돳귷綼䮿羌阧疧㔛矍Ⓝ༪㌖矅䴤飈琵௉㇇襱夞콮礯㳩뎷궄緿䮳羞陽痼㕀矁ⓗཚ㍆瞏䵦颬琨ோ㇕襡変콠礿㳻뎻귶綱䯺翚陭疜㔜瞛⒂༅㍄矒䴄飋瑸ங㆐褩奇켳祶㲭뎧규綫䯡翁阾疭㕓瞻⒋༛㌁矔䵋飫瑧அㆁ褩変켅祱㲿돣궕綊䯡翚阼疪㔖瞝Ⓝམ㍈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㳣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</si>
  <si>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_DM|LnkdItm|_bdm.c29727bba8204ba49e5056677268aeb5.edm|_bdm.a4a1059015864f9dbdbff9024e56560b.edm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</si>
  <si>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䵙颞琾௛㇗西夣콠礿㳻뎻귥綷䯶翝陭病㕹矏Ⓝཉ㍄瞑䵋颚瑘ஙㆁ襡夔콢礮㳩뎱궅緧䮢翧陮痪㕂矍Ⓝ༽㍙瞓䵛预琶௦ㇿ襡変콠礿㳻뎧궉綖䯰翍陳疉㔃瞟ⓞཋ㍜瞓䵋飰瑩இ㇈襣夛콸礩㳫뎧귺綩䯦羓陱痪㕓瞺⒓།㌦矈䵖预瑼஄㆝襣奼켰祻㲔뎺궗緷䮲羟除痦㕃矝Ⓧཙ㍕瞋䵚颖琦௟㇆襯多콢礿㲘돳귷綼䮿羌阧疧㔛矍Ⓝ༪㌖矅䴤飈琵௉㇇襱夞콮礯㳩뎷궄緿䮳羞陽痼㕀矁ⓗཚ㍆瞏䵦颬琨ோ㇕襡変콠礿㳻뎻귶綱䯺翚陭疜㔜瞛⒂༅㍄矒䴄飋瑸ங㆐褩奇켳祶㲭뎧규綫䯡翁阾疭㕓瞻⒋༛㌁矔䵋飫瑧அㆁ褩変켅祱㲿돣궕綖䯧翞阧疭㔞瞍⒆༛㍄瞃䵝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궍緶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緽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</si>
  <si>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_DM|LnkdItm|_bdm.c29727bba8204ba49e5056677268aeb5.edm|_bdm.6859cb4b48db42b6968814e3099bdc76.edm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</si>
  <si>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䵓颒琿௟㇗西夣콠礿㳻뎻귥綷䯶翝陭病㕹矏Ⓝཉ㍄瞑䵋颚瑘ஙㆁ襡夔콢礭㳣뎰궁緧䮢翧陮痪㕂矍Ⓝ༽㍙瞓䵛预琶௦ㇿ襡変콠礿㳻뎧궉綖䯰翍陳疉㔃瞟ⓞཋ㍜瞓䵋飰瑩இ㇈襣夑콴礨㳯뎧귺綩䯦羓陱痪㕓瞺⒓།㌦矈䵖预瑼஄㆝襣奼켰祻㲔뎺궗緷䮲羟除痦㕃矝Ⓧཙ㍕瞋䵚颖琦௟㇆襯多콢礿㲘돳귷綼䮿羌阧疧㔛矍Ⓝ༪㌖矅䴤飈琵௉㇇襱夞콮礯㳩뎷궄緿䮳羞陽痼㕀矁ⓗཚ㍆瞏䵦颬琨ோ㇕襡変콠礿㳻뎻귶綱䯺翚陭疜㔜瞛⒂༅㍄矒䴄飋瑸ங㆐褩奇켳祶㲭뎧규綫䯡翁阾疭㕓瞡⒊༇㌁瞑䴦飉瑦ட㆝褲奬켮祻㲾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礧㳨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㳣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瑌௉㇕褕夋켓祫㲩돩귒緧䮢羁陭病㕹矏Ⓝཉ㍄瞑䵋领琨ோ㇕襡変콠礿㳻돃규綨䮢翠陮痪㔺瞋⒛ཋ㍄矧䵖预琹௚㇗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</si>
  <si>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_DM|LnkdItm|_bdm.c29727bba8204ba49e5056677268aeb5.edm|_bdm.12d5038101fc47b6936619dced0e6d2c.edm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</si>
  <si>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䵟颞琺௟㇗西夣콠礿㳻뎻귥綷䯶翝陭病㕹矏Ⓝཉ㍄瞑䵋颚瑘ஙㆁ襡夔콢礭㳯뎵궁緧䮢翧陮痪㕂矍Ⓝ༽㍙瞓䵛预琶௦ㇿ襡変콠礿㳻뎧궉綖䯰翍陳疉㔃瞟ⓞཋ㍜瞓䵋飰瑩இ㇈襣夝콸礭㳯뎧귺綩䯦羓陱痪㕓瞺⒓།㌦矈䵖预瑼஄㆝襣奼켰祻㲔뎺궗緷䮲羟除痦㕃矝Ⓧཙ㍕瞋䵚颖琦௟㇆襯多콢礿㲘돳귷綼䮿羌阧疧㔛矍Ⓝ༪㌖矅䴤飈琵௉㇇襱夞콮礯㳩뎷궄緿䮳羞陽痼㕀矁ⓗཚ㍆瞏䵦颬琨ோ㇕襡変콠礿㳻뎻귶綱䯺翚陭疜㔜瞛⒂༅㍄矒䴄飋瑸ங㆐褩奇켳祶㲭뎧규綫䯡翁阾疭㕓瞡⒊༇㌁瞑䴦飉瑦ட㆝褲奬켮祻㲾뎧귦綠䯲翚阶疥㔑瞊⒑ཉ㍖瞇䵇领琺௛㇄襴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뎿궆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궍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襰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</si>
  <si>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income</t>
  </si>
  <si>
    <t>_DM|LnkdItm|_bdm.c29727bba8204ba49e5056677268aeb5.edm|_bdm.ff86aea1f2034cd3ab1db1fe52bfc78d.edm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</si>
  <si>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矘䴅飅瑧ஆ㆐襣夤콊礿㳻뎧궉綕䯰翚阠痶㕾知Ⓝཉ㍄瞑䵋领琴஻ㆇ褵奿콽礽㲲돤귚綨䯧羌陳疁㕎矍ⓒཋ㍄知䵖预琸௉㇋襌変콠礿㳻뎧궕緥䮾翽阡疫㕓瞮⒓༙㍙瞓䵓预琨஽㆔褭夋켩祱㲸돪귐緧䮢翡阿疬㕎矍Ⓛཉ㌱矁䴏飤瑱௖㇗褵奁콢礿㲎돣귺綫䮿羌陡痸㕂矘Ⓧཙ㍖瞟䵛颗琲௚㇅襯多콮礫㳢뎧귶綷䯶翬阪痵㕑瞛⒌༁㍆瞑䴨飔瑼த㆛襼夛콰礮㳬뎷궇緫䮲羟险痹㕃矁ⓗཚ㍊瞅䵒预琶௦ㇿ襡変콠礿㳻뎧궕緥䮾翭阧疰㔇矑Ⓧཇ㍊瞑䵦颬瑆எㆁ襡奇켣祰㲶뎣궇緽䮬羀陽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瞈䵟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䵝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阗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瞄䵉题琅௡㇕襡変콠礿㳻뎧궕緥䮢美陳痴㔷瞆⒎༚㍚瞼䵡领琨ோ㇕襡変콠礿㳻뎧궕緥䮢美陯疌㔚瞂Ⓝ༧㍙瞓䴩飃瑯௉㇕褗夋콴礽㳻뎺궗綌䯬翚阶疯㔖瞝Ⓛཉ㍋瞏䵦颬琨ோ㇕襡変콠礿㳻뎧궕緥䮢美陳痴㔷瞆⒎ཉ㌪瞌䵉飪瑭அ㇗襡夔콢礩㳹돓궈緧䯋翀阧疭㔔瞊⒑ཋ㍄瞞䵕颫琂ோ㇕襡変콠礿㳻뎧궕緥䮢美陯痧㔷瞆⒎༚㍚瞼䵡领琨ோ㇕襡変콠礿㳻뎧궉緪䯑翚阣痶㕾知Ⓝཉ㍄瞑䵋领琨ோ㇕襡夆켓祫㲫뎹궸総䮢美陳痨㕓矏Ⓝཉ㍘瞞䴸飔瑫௕ㇸ襋変콠礿㳻뎻궚綕䯰翚陭病㕹矏Ⓝཉ㍄瞍䵄飶瑺டㆆ西夣콠礿㳻뎻귶綪䯯翃阶疦㔇瞜Ⓝཆ㍚瞼䵡领琨ௗ㇚褈奄콾礒㳑뎨귱綤䯶翏陭</t>
  </si>
  <si>
    <t>Cash flows from operating activities:</t>
  </si>
  <si>
    <t>Adjustments to reconcile net income to net cash provided by operating activities:</t>
  </si>
  <si>
    <t>Depreciation and amortization</t>
  </si>
  <si>
    <t>Loss on disposal of assets</t>
  </si>
  <si>
    <t>Gain on sale of business unit</t>
  </si>
  <si>
    <t>Gain on sale of cost method investment</t>
  </si>
  <si>
    <t>Deferred income taxes, net</t>
  </si>
  <si>
    <t>Tax benefit of excess stock-based compensation deductions</t>
  </si>
  <si>
    <t>Non-cash director deferred compensation</t>
  </si>
  <si>
    <t>Changes in operating assets and liabilities — (use) source</t>
  </si>
  <si>
    <t>Cash flows from investing activities:</t>
  </si>
  <si>
    <t>Additions of property and equipment</t>
  </si>
  <si>
    <t>Change in other assets</t>
  </si>
  <si>
    <t>Proceeds from sale of business unit</t>
  </si>
  <si>
    <t>Purchases of investments</t>
  </si>
  <si>
    <t>Sales of investments</t>
  </si>
  <si>
    <t>Proceeds from sale of cost method investments</t>
  </si>
  <si>
    <t>Net cash provided by (used in) investing activities</t>
  </si>
  <si>
    <t>Cash flows from financing activities:</t>
  </si>
  <si>
    <t>Proceeds from stock option exercises</t>
  </si>
  <si>
    <t>Income tax withholding payment associated with restricted stock vesting</t>
  </si>
  <si>
    <t>Stock repurchases</t>
  </si>
  <si>
    <t>Net cash used in financing activities</t>
  </si>
  <si>
    <t>Net decrease in cash and cash equivalents</t>
  </si>
  <si>
    <t>Cash and cash equivalents, at beginning of period</t>
  </si>
  <si>
    <t>Cash and cash equivalents, at end of period</t>
  </si>
  <si>
    <t>Supplemental disclosure of cash flow information:</t>
  </si>
  <si>
    <t>Cash paid for income taxes</t>
  </si>
  <si>
    <t>Non-cash investing and financing activities:</t>
  </si>
  <si>
    <t>Stock repurchases included in accrued expenses</t>
  </si>
  <si>
    <t>$</t>
  </si>
  <si>
    <t>Transfer of inventory to property and equipment</t>
  </si>
  <si>
    <t>Additions of property and equipment included in accounts payable</t>
  </si>
  <si>
    <t>Asset retirement obligation</t>
  </si>
  <si>
    <t>_DM|LnkdItm|_bdm.0e0e24f1f9434a6f9c35dc571fe2868c.edm|_bdm.600db90595a14c16872edee6f7c8eaf1.edm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</si>
  <si>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䵓颔琽௓㇗西夣콠礿㳻뎻귥綷䯶翝陭病㕹矏Ⓝཉ㍄瞑䵋颚瑘ஙㆁ襡夔콢礭㳣뎲궍緧䮢翧陮痪㕂矍Ⓝ༽㍙瞓䵛预琶௦ㇿ襡変콠礿㳻뎧궉綖䯰翍陳疉㔃瞟ⓞཋ㍜瞓䵋飰瑩இ㇈襣夑콲礪㳣뎧귺綩䯦羓陱痪㕓瞺⒓།㌦矈䵖预瑼஄㆝襣奼켰祻㲔뎺궗緷䮲羟除痦㕃矝Ⓧཙ㍕瞋䵚颖琦௟㇆襯夞콢礿㲘돳귷綼䮿羌阧疧㔛矍Ⓝ༪㌖矅䴤飈琵௉㇇襱夞콮礯㳩뎷궄緿䮳羞陽痼㕀矁ⓖཞ㍆瞏䵦颬琨ோ㇕襡変콠礿㳻뎻귶綱䯺翚陭疆㔖瞛Ⓝༀ㌊矒䴄飋瑭ோ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痱㕇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㕅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痿㕑矑⓮ལ㍄瞑䵋领琨ோ㇕襡変콠礿㳻뎻귱綬䯯翝陭病㕹矏Ⓝཉ㍄瞑䵋领琨ோ㇕襡変콠礿㳻돃규綨䮢翠陮痪㔱瞊⒄ཋ㍄矧䵖预琥௚㇗襡夔콢祖㲵돢귒綠䯰羌陳痧㕍矢ⓩཉ㍄瞑䵋领琨ோ㇕襡変콠礿㳻뎧궉綁䯫翃陳疆㕎矍⒯༌㌊瞓䵋飰琵௉㇘襰変켔礢㳹돩귁綠䯥翋阡痪㕓矀ⓝཤ㍮瞑䵋领琨ோ㇕襡変콠礿㳻뎧궉緪䯆翇阾疻㕍矢ⓩཉ㍄瞑䵋领琨ோ㇕襡変콠礣㳴돳귅緻䮏群陳痨㕓矏Ⓝཉ㍄瞑䵋领琴௄ㆦ褵奚콾礒㳑뎧궕緥䮢美陳痨㕏矀⒰༛㌇瞏䵦颬琨ோ㇕襡変콼礰㲋돳궋緈䮈美陳痨㕓矓Ⓦ༹㌖矅䴘题琅௡㇕襡変콼祜㲴돪귐綫䯶翝陳痧㕍矢ⓩཉ㍄瞍䵄飯瑼ஆ㇋襌夕콯祛㲺돦궋</t>
  </si>
  <si>
    <t>_DM|LnkdItm|_bdm.0e0e24f1f9434a6f9c35dc571fe2868c.edm|_bdm.000a3a2f401544a381b4e6c15349213a.edm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</si>
  <si>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䵟频琱௒㇗西夣콠礿㳻뎻귥綷䯶翝陭病㕹矏Ⓝཉ㍄瞑䵋颚瑘ஙㆁ襡夔콢礭㳯뎾권緧䮢翧陮痪㕂矍Ⓝ༽㍙瞓䵛预琶௦ㇿ襡変콠礿㳻뎧궉綖䯰翍陳疉㔃瞟ⓞཋ㍜瞓䵋飰瑩இ㇈襣夝콷礦㳢뎧귺綩䯦羓陱痪㕓瞺⒓།㌦矈䵖预瑼஄㆝襣奼켰祻㲔뎺궗緷䮲羟除痦㕃矝Ⓧཙ㍕瞋䵚颖琦௟㇆襯夞콢礿㲘돳귷綼䮿羌阧疧㔛矍Ⓝ༪㌖矅䴤飈琵௉㇇襱夞콮礯㳩뎷궄緿䮳羞陽痼㕀矁ⓖཞ㍆瞏䵦颬琨ோ㇕襡変콠礿㳻뎻귶綱䯺翚陭疆㔖瞛Ⓝༀ㌊矒䴄飋瑭ோㆻ褨奌콠祒㲴돳귝綶䮢翫阽疬㔖瞋Ⓝ༺㌁矁䴟飃瑥உ㆐褳夛콶礳㳻뎷궄緰䮾羁阐疼㔋瞛ⓝཤ㍮瞑䵋领琨ோ㇕襡変콠礣㲟돤귱綠䯤翀陳疞㔖瞝⒐ༀ㌋矟䵖预琺௉㇕褈她켴祭㳦돓귇綰䯧羌陭病㕹矏Ⓝཉ㍄瞑䵋领琨ோ㇕襡夕켉祛㳥돂귳緵䯆翪阒疌㕅矛⒠མ㍜矴䵛颟瑎௞㇍襴奬콹祚㳩뎴궆緽䮻翬阕痴㕜瞦⒧བྷ㍩瞻䵋领琨ோ㇕襡変콠礿㳧돃귚綦䯆翋阵疦㕍矢ⓩཉ㍄瞑䵋领琨ோ㇕襡夕켓祫㲫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ཝ㍆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奨켂祓㲞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瑊தㆱ褘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瞑䴿颛琪ஸㆁ褳奇켧礽㳻뎹궸総䮢美陳痨㕓矏Ⓝཉ㍄瞑䵋领琨ோ㇕襡奭켩祲㳻뎺궗綌䯦翖陱痨㔥矒Ⓛཟ㍆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緲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</si>
  <si>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_DM|LnkdItm|_bdm.0e0e24f1f9434a6f9c35dc571fe2868c.edm|_bdm.3e522a95f983407ca17d6a0e6689b5b8.edm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</si>
  <si>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颗琿௚㇗西夣콠礿㳻뎻귥綷䯶翝陭病㕹矏Ⓝཉ㍄瞑䵋颚瑘ஙㆁ襡夔콢礮㳫뎰궄緧䮢翧陮痪㕂矍Ⓝ༽㍙瞓䵛预琶௦ㇿ襡変콠礿㳻뎧궉綖䯰翍陳疉㔃瞟ⓞཋ㍜瞓䵋飰瑩இ㇈襣夙콱礨㳪뎧귺綩䯦羓陱痪㕓瞺⒓།㌦矈䵖预瑼஄㆝襣奼켰祻㲔뎺궗緷䮲羟除痦㕃矝Ⓧཙ㍕瞋䵚颖琦௟㇆襯夞콢礿㲘돳귷綼䮿羌阧疧㔛矍Ⓝ༪㌖矅䴤飈琵௉㇇襱夞콮礯㳩뎷궄緿䮳羞陽痼㕀矁ⓖཞ㍆瞏䵦颬琨ோ㇕襡変콠礿㳻뎻귶綱䯺翚陭疌㔖瞟⒑༌㌇矘䴊飒瑡஄㆛襡奇켤礿㲺돨귇綱䯫翔防疼㔚瞀⒍ཉ㌪矘䴅飃琨஦㆚褯奁켳礿㲞돣귐綡䮢翡阰疼㔜瞍⒆༛㍄瞀䵇领琺௛㇄襷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뎾궁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궍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褅変켔礢㳹돳귇綬䯬翉陱痨㕜矑⓮ལ㍄瞑䵋领琨ோ㇕襡変콠礿㳻뎧궕緹䯆翇阾痨㔽矒Ⓛ༠㌀矉䵉领瑞௖㇗襳変켔礢㳹돩귁綠䯥翋阡痪㕓矀ⓝཤ㍮瞑䵋领琨ோ㇕襡変콠礿㳻뎧궉緪䯆翇阾疻㕍矢ⓩཉ㍄瞑䵋领琨ோ㇕襡変콠礣㳴돳귅緻䮏群陳痨㕓矏Ⓝཉ㍄瞑䵋领琨ோ㇉褒奙콠祒㳦뎰궗緻䮏群陳痨㕓矏Ⓝཉ㍄瞑䵋领琨ோ㇕襡奭켩祲㲨뎊궿緥䮢美陳痨㕓矏Ⓝཉ㍄瞑䵋领琨ோ㇕襽奀켭礿㲕뎥귷綠䯥羌陳疞㕎矍Ⓨམ㍆瞑䴿颛琪஢㆛褵奎켥祭㳹뎨궋緈䮈美陳痨㕓矏Ⓝཉ㍄瞑䵋领琨ோ㇕襡夕켄祶㲶돉궈緧䯎翋阽痪㕓瞹ⓞཋ㍉瞀䵉领瑜௖㇗褈奝켥祸㲾뎥궕緪䮼羣陙痨㕓矏Ⓝཉ㍄瞑䵋领琨ோ㇕襡夕콯祛㲲돴궋緈䮈美陳痨㕓矏Ⓝཉ㍄瞑䵋领琨ௗ㇚褒奙콾礒㳑뎧궕緥䮢美陳痨㕓矏ⓟཆ㌷矅䴛飕琶௦ㇿ襡変콠礿㳻뎧궉緪䯑翜阰痶㕾知Ⓝཉ㍄瞑䵋领琴௄ㆥ褳夗콍礕㳻뎧궕緹䮭翾阡疼㔀矑⓮ལ㍄瞑䵋领琴ந㆚褬奌켮祫㲨뎨궋緈䮈美陳痴㕜瞦⒗༄㍚瞼䵡颚琧ய㆔褵夗</t>
  </si>
  <si>
    <t>_DM|LnkdItm|_bdm.0e0e24f1f9434a6f9c35dc571fe2868c.edm|_bdm.4f4f8f358cb2464ba7c9f5af6336256b.edm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</si>
  <si>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颓琾௒㇗西夣콠礿㳻뎻귥綷䯶翝陭病㕹矏Ⓝཉ㍄瞑䵋颚瑘ஙㆁ襡夔콢礮㳫뎱권緧䮢翧陮痪㕂矍Ⓝ༽㍙瞓䵛预琶௦ㇿ襡変콠礿㳻뎧궉綖䯰翍陳疉㔃瞟ⓞཋ㍜瞓䵋飰瑩இ㇈襣夙콵礩㳢뎧귺綩䯦羓陱痪㕓瞺⒓།㌦矈䵖预瑼஄㆝襣奼켰祻㲔뎺궗緷䮲羟除痦㕃矝Ⓧཙ㍕瞋䵚颖琦௟㇆襯夞콢礿㲘돳귷綼䮿羌阧疧㔛矍Ⓝ༪㌖矅䴤飈琵௉㇇襱夞콮礯㳩뎷궄緿䮳羞陽痼㕀矁ⓖཞ㍆瞏䵦颬琨ோ㇕襡変콠礿㳻뎻귶綱䯺翚陭疌㔖瞟⒑༌㌇矘䴊飒瑡஄㆛襡奇켤礿㲺돨귇綱䯫翔防疼㔚瞀⒍ཉ㌪矘䴅飃琨஦㆚褯奁켳礿㲞돣귐綡䮢翽阶疸㔇瞊⒎་㌁矃䵋颔琾ே㇕襳夘콵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䮻羚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羖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켄礽㳻뎺궗綖䯶翜阺疦㔔矍Ⓝཆ㍚瞼䵡领琨ோ㇕襡変콠礿㳻뎧궕緥䮢美陯疌㔚瞂Ⓝ༧㍙瞓䴢飂瑰௉㇕褗夋콵礽㳻뎺궗綌䯬翚阶疯㔖瞝Ⓛཉ㍋瞏䵦颬琨ோ㇕襡変콠礿㳻뎧궕緥䮢羒陼疌㔚瞂⒐བྷ㍩瞻䵋领琨ோ㇕襡変콠礿㳻뎻궚綖䯶翞陭病㕹矏Ⓝཉ㍄瞑䵋领琨ோ㇕襡夕켓祫㲫돊궈緧䮵羌陭病㕹矏Ⓝཉ㍄瞑䵋领琨ோ㇕襡変콠礣㲟돪귆緻䮏群陳痨㕓矏Ⓝཉ㍄瞑䵋领琨ோ㇕襡変콼祛㲲뎧귻緸䮠翬阶疯㕑矏⒵པ㍆瞜䵚预琨ி㇈襣奇켴祺㲼돵궗緥䮭羐陞痂㕓矏Ⓝཉ㍄瞑䵋领琨ோ㇕襡変콠礿㳧돮귘緥䯌羓陱疄㔖瞁Ⓛཉ㌲瞌䵉颋琹௉㇕褕夋켉祱㲯돠귐綷䮠美陼痶㕾知Ⓝཉ㍄瞑䵋领琨ோ㇕襡変콠礿㳧돃규綨䯱羐陞痂㕓矏Ⓝཉ㍄瞑䵋领琨ோ㇕襡夆켓祫㲫뎊궿緥䮢美陳痨㕓矏Ⓝཉ㍄瞍䵄飵瑼஛ㆆ西夣콠礿㳻뎧궕緥䮢羒陼疛㔁瞌ⓝཤ㍮瞑䵋领琨ோ㇕襽她켲祫㳥뎍궕緥䮢美陯痧㔣瞝⒗༚㍚瞼䵡领琨ோ㇕襽奆켭祲㲾돳귆緥䮭羐陞痂㕓矏ⓟཆ㌭矅䴆题琅௡㇉襮奈켴祾㳥</t>
  </si>
  <si>
    <t>_DM|LnkdItm|_bdm.0e0e24f1f9434a6f9c35dc571fe2868c.edm|_bdm.0484a7982f6e438aa2407a703ae11648.edm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</si>
  <si>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䵛颓琪௕ㇸ襋変콠礿㳧돵귁綶䮼羣陙痨㕓矏Ⓝཉ㍄瞍䴻飔瑼ோㆣ襼夛콰礪㳹돎궈緧䮳羌陳疜㕎矍ⓓཋ㍚瞼䵡领琨ோ㇕襡変콠礣㲈돤궕綄䯲翞陮痪㕋矍Ⓝ༿㌅矝䵖预琺௛㇀襣奦켬祻㳦뎥궕綐䯲翊阑疱㕎矍⒗༆㌌瞓䵋飳瑸ஏㆺ褯夋콲礯㳪뎩궅緷䮬羞院痲㕂矟Ⓧཝ㍗瞟䵞频琪ோㆶ褳奫켹礢㳹돨귝緧䮢翭阡疼㔼瞁ⓞཋ㍖瞁䵚频琦௛㇇襯夘콺礮㳫뎳궆緫䮷羙陱痶㕾知Ⓝཉ㍄瞑䵋领琨ோ㇕襡奪켴祧㲯돋귚綶䯱美阼疦㕓瞋⒊༚㌔矞䴘飇瑤ோ㆚褧奈켳祬㲾돴궕綋䯫翀阶痨㔾瞀⒍༝㌌矂䵋飣瑦ஏ㆐褥奦켣祫㲴돢귇緥䮳羂陳痺㕃矞ⓕཕ㍋矲䴟飞瑼௕ㇸ襋変콠礿㳻뎧궕緥䮢羒阗疧㔐瞫⒆༏㌊瞑䴽飃瑺஘㆜褮夔콢礭㳹돎귆綕䯶翜陮痪㔧瞝⒖༌㍆瞏䵦颬琨ோ㇕襡変콠礿㳻뎧궕緹䯋翪陭痽㔶瞩ⓓ༭㌠矰䴯颐琼ந㇄襹夙콹祙㳮뎲귱綀䮻翫陡痱㕀矜ⓛཐ㌦矷䵗颉瑁ய㇋襌変콠礿㳻뎧궕緥䮢美陯痧㔷瞀⒀༭㌁矗䴅题琅௡㇕襡変콠礿㳻뎧궕緹䯑翚阣疻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</si>
  <si>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_DM|LnkdItm|_bdm.0e0e24f1f9434a6f9c35dc571fe2868c.edm|_bdm.d2f7f1eb7b234304b3c843f8f571dfa6.edm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</si>
  <si>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䵛颗琪௕ㇸ襋変콠礿㳧돵귁綶䮼羣陙痨㕓矏Ⓝཉ㍄瞍䴻飔瑼ோㆣ襼夛콰礮㳹돎궈緧䮳羌陳疜㕎矍ⓓཋ㍚瞼䵡领琨ோ㇕襡変콠礣㲈돤궕綄䯲翞陮痪㕋矍Ⓝ༿㌅矝䵖预琺௛㇄襣奦켬祻㳦뎥궕綐䯲翊阑疱㕎矍⒗༆㌌瞓䵋飳瑸ஏㆺ褯夋콲礯㳪뎩궅緷䮬羞院痲㕂矟Ⓧཝ㍗瞟䵞频琪ோㆶ褳奫켹礢㳹돨귝緧䮢翭阡疼㔼瞁ⓞཋ㍖瞁䵚频琦௛㇇襯夘콺礮㳫뎳궆緫䮷羙陱痶㕾知Ⓝཉ㍄瞑䵋领琨ோ㇕襡奪켴祧㲯돋귚綶䯱美阼疦㕓瞋⒊༚㌔矞䴘飇瑤ோ㆚褧奈켳祬㲾돴궕綋䯫翀阶痨㔾瞀⒍༝㌌矂䵋飣瑦ஏ㆐褥奺켥祯㲯돪귗綠䯰美陡痾㕟矏ⓑཙ㍕瞄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夝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夐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瞄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</si>
  <si>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_DM|LnkdItm|_bdm.0e0e24f1f9434a6f9c35dc571fe2868c.edm|_bdm.3e5683d2f0344dcba0c8005f01c0cd3f.edm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</si>
  <si>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䵟颕琻௉㇋襌変콠礿㳻돗귇綱䯱羐陞痂㕓矏Ⓝཉ㍄瞑䵗飶瑺ட㇕褗夋콭礫㳨뎥궕綌䮿羌院痪㕓瞻ⓞཋ㍔瞓䵕颫琂ோ㇕襡変콠礿㳻돔귇綦䮢翯阣疸㕎矍ⓛཋ㍄矧䴊飊琵௉㇘襵多콢礿㲔돣궈緧䮠美阆疸㔗瞭⒚པ㍆矅䴄风琪ோㆠ褱奦켮礢㳹뎷궄緲䮬羞陡痦㕃矞ⓙམ㍔瞟䵟颕琦௞㇂襣奪켲祫㲙뎺궗綱䯭翆陱痨㔰瞝⒗༦㌊瞌䵉颔琸௚㇂襯夛콮礯㳪뎶궅緫䮶羝陽痽㕄矍ⓝཤ㍮瞑䵋领琨ோ㇕襡変콠礣㲘돿귁緻䯅翏阺疦㕓瞀⒍ཉ㌗矐䴇飃琨஄㆓襡奜켳祶㲵돴귆緥䯷翀阺疼㕓瞡⒊༇㌁瞑䴦飉瑦ட㆝褲奬켮祻㲾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礦㳯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</si>
  <si>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_DM|LnkdItm|_bdm.0e0e24f1f9434a6f9c35dc571fe2868c.edm|_bdm.404a342c219141b99b0dcf864b34b850.edm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</si>
  <si>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䵝颕琼௉㇋襌変콠礿㳻돗귇綱䯱羐陞痂㕓矏Ⓝཉ㍄瞑䵗飶瑺ட㇕褗夋콭礩㳨뎥궕綌䮿羌院痪㕓瞻ⓞཋ㍔瞓䵕颫琂ோ㇕襡変콠礿㳻돔귇綦䮢翯阣疸㕎矍ⓛཋ㍄矧䴊飊琵௉㇘襷夝콢礿㲔돣궈緧䮠美阆疸㔗瞭⒚པ㍆矅䴄风琪ோㆠ褱奦켮礢㳹뎷궄緲䮬羞陡痦㕃矞ⓙམ㍔瞟䵟颕琦௞㇂襣奪켲祫㲙뎺궗綱䯭翆陱痨㔰瞝⒗༦㌊瞌䵉颔琸௚㇂襯夛콮礯㳪뎶궅緫䮶羝陽痽㕄矍ⓝཤ㍮瞑䵋领琨ோ㇕襡変콠礣㲘돿귁緻䯅翏阺疦㕓瞀⒍ཉ㌗矐䴇飃琨஄㆓襡奆켳祫㳻돢귁維䯭翊陳疡㔝瞙⒆༚㌐矜䴎飈瑼ோ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痱㕇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㕂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뎵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</si>
  <si>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_DM|LnkdItm|_bdm.0e0e24f1f9434a6f9c35dc571fe2868c.edm|_bdm.baf53de638ba4392b541760bf318f66e.edm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</si>
  <si>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频琰௚㇗西夣콠礿㳻뎻귥綷䯶翝陭病㕹矏Ⓝཉ㍄瞑䵋颚瑘ஙㆁ襡夔콢礮㳪뎿궄緧䮢翧陮痪㕂矍Ⓝ༽㍙瞓䵛预琶௦ㇿ襡変콠礿㳻뎧궉綖䯰翍陳疉㔃瞟ⓞཋ㍜瞓䵋飰瑩இ㇈襣夘콷礧㳪뎧귺綩䯦羓陱痪㕓瞺⒓།㌦矈䵖预瑼஄㆝襣奼켰祻㲔뎺궗緷䮲羟除痦㕃矝Ⓧཙ㍕瞋䵚颖琦௟㇆襯夞콢礿㲘돳귷綼䮿羌阧疧㔛矍Ⓝ༪㌖矅䴤飈琵௉㇇襱夞콮礯㳩뎷궄緿䮳羞陽痼㕀矁ⓖཞ㍆瞏䵦颬琨ோ㇕襡変콠礿㳻뎻귶綱䯺翚陭疛㔇瞀⒀༂㍉矓䴊飕瑭ஏ㇕褢奄켰祺㲵돦귁綬䯭翀陳疆㔚瞁⒆ཉ㌩矞䴅飒瑠஘㇕褄奍켥祻㳻돤귁綪䯠翋阡痨㕂矃Ⓝཛ㍔瞀䵝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夐콴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콱礭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颔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</si>
  <si>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_DM|LnkdItm|_bdm.0e0e24f1f9434a6f9c35dc571fe2868c.edm|_bdm.4f9140401f784cf497ec8860a3f1dcf9.edm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</si>
  <si>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颒琾௙㇗西夣콠礿㳻뎻귥綷䯶翝陭病㕹矏Ⓝཉ㍄瞑䵋颚瑘ஙㆁ襡夔콢礮㳫뎱궇緧䮢翧陮痪㕂矍Ⓝ༽㍙瞓䵛预琶௦ㇿ襡変콠礿㳻뎧궉綖䯰翍陳疉㔃瞟ⓞཋ㍜瞓䵋飰瑩இ㇈襣夙콴礩㳩뎧귺綩䯦羓陱痪㕓瞺⒓།㌦矈䵖预瑼஄㆝襣奼켰祻㲔뎺궗緷䮲羟除痦㕃矝Ⓧཙ㍕瞋䵚颖琦௟㇆襯夞콢礿㲘돳귷綼䮿羌阧疧㔛矍Ⓝ༪㌖矅䴤飈琵௉㇇襱夞콮礯㳩뎷궄緿䮳羞陽痼㕀矁ⓖཞ㍆瞏䵦颬琨ோ㇕襡変콠礿㳻뎻귶綱䯺翚陭疛㔇瞀⒀༂㍉矓䴊飕瑭ஏ㇕褢奄켰祺㲵돦귁綬䯭翀陳疆㔚瞁⒆ཉ㌩矞䴅飒瑠஘㇕褄奍켥祻㳻돢귅綱䯧翃阱疭㔁矏ⓑཟ㍈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㳢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뎵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독귐綢䮠美阅痵㕑矂ⓒཋ㍄知䵖预瑁அㆁ褤奌켲礽㳻뎹궸総䮢美陳痨㕓矏Ⓝཉ㍄瞑䵋领琨ோ㇕襡奭켩祲㳻뎺궗綉䯧翀陱痨㔥矒Ⓛང㍕瞓䵋飲琵௉ㆼ褯奌켧祺㲩뎧궚緻䮏群陳痨㕓矏Ⓝཉ㍄瞑䵋领琨ோ㇕襡夆켄祶㲶뎹궸総䮢美陳痨㕓矏Ⓝཉ㍄瞑䵋领琴௄ㆦ褵夗콍礕㳻뎧궕緥䮢美陳痨㕓矓Ⓦ༺㌐矁䴘题琅௡㇕襡変콠礿㳻뎻궚綖䯰翍陭病㕹矏Ⓝཉ㍄瞑䵋颚琧஻ㆇ褵夤콊礿㳻뎧궉緪䯒翜阧疻㕍矢ⓩཉ㍄瞑䵋颚瑋஄㆘褬奇켴祬㳻뎹궸総䮢美陯痧㔺瞛⒎བྷ㍩瞻䵗颉瑌ஊㆁ褠</t>
  </si>
  <si>
    <t>_DM|LnkdItm|_bdm.0e0e24f1f9434a6f9c35dc571fe2868c.edm|_bdm.d2808828b3204ee3bf6f374fb4b27777.edm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</si>
  <si>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䵘颗琼௉㇋襌変콠礿㳻돗귇綱䯱羐陞痂㕓矏Ⓝཉ㍄瞑䵗飶瑺ட㇕褗夋콶礬㳪뎥궕綌䮿羌院痪㕓瞻ⓞཋ㍔瞓䵕颫琂ோ㇕襡変콠礿㳻돔귇綦䮢翯阣疸㕎矍ⓛཋ㍄矧䴊飊琵௉㇃襲夝콢礿㲔돣궈緧䮠美阆疸㔗瞭⒚པ㍆矅䴄风琪ோㆠ褱奦켮礢㳹뎷궄緲䮬羞陡痦㕃矞ⓙམ㍔瞟䵟颕琦௞㇂襣奪켲祫㲙뎺궗綱䯭翆陱痨㔰瞝⒗༦㌊瞌䵉颔琸௚㇂襯夛콮礯㳪뎶궅緫䮶羝陽痽㕄矍ⓝཤ㍮瞑䵋领琨ோ㇕襡変콠礣㲘돿귁緻䯆翋阵疭㔁瞝⒆།㍄矘䴅飅瑧ஆ㆐襡奈켸祺㲨뎧귛綠䯶美阝疡㔝瞊Ⓝ༤㌋矟䴟风瑻ோㆰ褯奌켤礿㲔돳귚綧䯧翜陳痹㕟矏ⓑཙ㍕瞇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夝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夘콳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䵙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</si>
  <si>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_DM|LnkdItm|_bdm.0e0e24f1f9434a6f9c35dc571fe2868c.edm|_bdm.9e9914f3b71b4c5da6a3a4419cb31f2c.edm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</si>
  <si>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䵙颞琱௉㇋襌変콠礿㳻돗귇綱䯱羐陞痂㕓矏Ⓝཉ㍄瞑䵗飶瑺ட㇕褗夋콲礭㳣뎥궕綌䮿羌院痪㕓瞻ⓞཋ㍔瞓䵕颫琂ோ㇕襡変콠礿㳻돔귇綦䮢翯阣疸㕎矍ⓛཋ㍄矧䴊飊琵௉㇇襳夐콢礿㲔돣궈緧䮠美阆疸㔗瞭⒚པ㍆矅䴄风琪ோㆠ褱奦켮礢㳹뎷궄緲䮬羞陡痦㕃矞ⓙམ㍔瞟䵟颕琦௞㇂襣奪켲祫㲙뎺궗綱䯭翆陱痨㔰瞝⒗༦㌊瞌䵉颔琸௚㇂襯夛콮礯㳪뎶궅緫䮶羝陽痽㕄矍ⓝཤ㍮瞑䵋领琨ோ㇕襡変콠礣㲘돿귁緻䯆翋阵疭㔁瞝⒆།㍄矘䴅飅瑧ஆ㆐襡奈켸祺㲨뎧귛綠䯶美阝疡㔝瞊Ⓝ༤㌋矟䴟风瑻ோㆰ褯奌켤礿㲈돷귁綠䯯翌阶疺㕓矝ⓕཅ㍄瞃䵛颗琽ௗ㇚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礦㳯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㳪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</si>
  <si>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_DM|LnkdItm|_bdm.0e0e24f1f9434a6f9c35dc571fe2868c.edm|_bdm.6adcce0a6da3483b9d556303b971fa74.edm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</si>
  <si>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颗琹௞㇗西夣콠礿㳻뎻귥綷䯶翝陭病㕹矏Ⓝཉ㍄瞑䵋颚瑘ஙㆁ襡夔콢礲㳪뎶궀緧䮢翧陮痪㕂矍Ⓝ༽㍙瞓䵛预琶௦ㇿ襡変콠礿㳻뎧궉綖䯰翍陳疉㔃瞟ⓞཋ㍜瞓䵋飰瑩இ㇈襣夘콱礮㳮뎧귺綩䯦羓陱痪㕓瞺⒓།㌦矈䵖预瑼஄㆝襣奼켰祻㲔뎺궗緷䮲羟除痦㕃矝Ⓧཙ㍕瞋䵚颖琦௟㇆襯夞콢礿㲘돳귷綼䮿羌阧疧㔛矍Ⓝ༪㌖矅䴤飈琵௉㇇襱夞콮礯㳩뎷궄緿䮳羞陽痼㕀矁ⓖཞ㍆瞏䵦颬琨ோ㇕襡変콠礿㳻뎻귶綱䯺翚陭疜㔒瞗Ⓝ་㌁矟䴎飀瑡ட㇕褮変켥祧㲸돴귆緥䯱翚阼疫㔘矂⒁༈㌗矔䴏领瑫஄㆘褱奇켳祾㲯돨귛緥䯦翋阷疽㔐瞛⒊༆㌊矂䵋飨瑡அ㆐襡奆켮祫㲳뎧귰綫䯦翋阷痨㔼瞌⒗༆㌆矔䴙领琹ே㇕襳夘콶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䮻羚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羟陧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礭㳹돓궈緧䯋翀阧疭㔔瞊⒑ཋ㍄瞞䵕颫琂ோ㇕襡変콠礿㳻뎧궕緥䮢美陯痧㔷瞆⒎༚㍚瞼䵡领琨ோ㇕襡変콠礿㳻뎧궉緪䯑翚阣痶㕾知Ⓝཉ㍄瞑䵋领琨ோ㇕襡変콼祌㲯뎧그緸䮠羙陱痶㕾知Ⓝཉ㍄瞑䵋领琨ோ㇕襡変콠礿㳧돮귘綶䮼羣陙痨㕓矏Ⓝཉ㍄瞑䵋领琨ோ㇕襡変콠礣㲟돪궕綋䮿羌阑疭㔔矍Ⓝ༿㍙瞓䵆颗琪ோㆡ襼奠켮祫㲾돢귇緧䮢羁陭病㕹矏Ⓝཉ㍄瞑䵋领琨ோ㇕襡変콠礿㳻돃규綨䮢翠陮痪㔿瞊⒍ཋ㍄矧䵖预琥௚㇗襡夔콢祖㲵돢귒綠䯰羌陳痧㕍矢ⓩཉ㍄瞑䵋领琨ோ㇕襡変콠礿㳻뎨귱綬䯯翝陭病㕹矏Ⓝཉ㍄瞑䵋领琨ோ㇕襡夕콯祌㲯뎹궸総䮢美陳痨㕓矏Ⓝཉ㍄瞑䵗颉瑛டㆅ褲夤콊礿㳻뎧궕緥䮢美陯痧㔠瞝⒀བྷ㍩瞻䵋领琨ோ㇕襡夆켐祭㲯뎊궿緥䮢美陳痴㕜瞿⒑༝㌗瞏䵦颬琨ோ㇕襡奪켯祲㲶돩귁綶䮢羁陭病㕹矏Ⓝཕ㍋矸䴟飋琶௦ㇿ襽奭켡祫㲺</t>
  </si>
  <si>
    <t>_DM|LnkdItm|_bdm.0e0e24f1f9434a6f9c35dc571fe2868c.edm|_bdm.585bf5668fea456ca19db3ee8b383e8c.edm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</si>
  <si>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䵜颟琽௉㇋襌変콠礿㳻돗귇綱䯱羐陞痂㕓矏Ⓝཉ㍄瞑䵗飶瑺ட㇕褗夋콭礨㳢뎥궕綌䮿羌院痪㕓瞻ⓞཋ㍔瞓䵕颫琂ோ㇕襡変콠礿㳻돔귇綦䮢翯阣疸㕎矍ⓛཋ㍄矧䴊飊琵௉㇘襶夜콢礿㲔돣궈緧䮠美阆疸㔗瞭⒚པ㍆矅䴄风琪ோㆠ褱奦켮礢㳹뎷궄緲䮬羞陡痦㕃矞ⓙམ㍔瞟䵟颕琦௞㇂襣奪켲祫㲙뎺궗綱䯭翆陱痨㔰瞝⒗༦㌊瞌䵉颔琸௚㇂襯夛콮礯㳪뎶궅緫䮶羝陽痽㕄矍ⓝཤ㍮瞑䵋领琨ோ㇕襡変콠礣㲘돿귁緻䯖翏阫痨㔑瞊⒍༌㌂矘䴟领瑧஍㇕褤奊켥祬㲨돴귁綪䯡翅陾疪㔒瞜⒆།㍄矒䴄飋瑸எ㆛褲奝켩祰㲵돣귐綡䯷翍阧疡㔜瞁⒐ཉ㌪矘䴅飃琨஦㆚褯奁켳礿㲞돣귐綡䮢翽阶疸㔇瞊⒎་㌁矃䵋颔琾ே㇕襳夘콵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䮻羚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飧瑊஧ㆰ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༦㌠矨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翼陱痨㔧矒Ⓛ༺㌐矃䴂飈瑯௉㇕襮夤콊礿㳻뎧궕緥䮢美陳痨㕓矏Ⓝཉ㍄瞑䵗飢瑡ஆ㇕褏夋켉祻㲣뎧귣緸䮠羟陧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礪㳹돓궈緧䯋翀阧疭㔔瞊⒑ཋ㍄瞞䵕颫琂ோ㇕襡変콠礿㳻뎧궕緥䮢美陯痧㔷瞆⒎༚㍚瞼䵡领琨ோ㇕襡変콠礿㳻뎧궉緪䯑翚阣痶㕾知Ⓝཉ㍄瞑䵋领琨ோ㇕襡変콼祌㲯뎧그緸䮠羙陱痶㕾知Ⓝཉ㍄瞑䵋领琨ோ㇕襡変콠礿㳧돮귘綶䮼羣陙痨㕓矏Ⓝཉ㍄瞑䵋领琨ோ㇕襡変콠礣㲟돪궕綋䮿羌阑疭㔔矍Ⓝ༿㍙瞓䵆颗琪ோㆡ襼奠켮祫㲾돢귇緧䮢羁陭病㕹矏Ⓝཉ㍄瞑䵋领琨ோ㇕襡変콠礿㳻돃규綨䮢翠陮痪㔿瞊⒍ཋ㍄矧䵖预琥௚㇗襡夔콢祖㲵돢귒綠䯰羌陳痧㕍矢ⓩཉ㍄瞑䵋领琨ோ㇕襡変콠礿㳻뎨귱綬䯯翝陭病㕹矏Ⓝཉ㍄瞑䵋领琨ோ㇕襡夕콯祌㲯뎹궸総䮢美陳痨㕓矏Ⓝཉ㍄瞑䵗颉瑛டㆅ褲夤콊礿㳻뎧궕緥䮢美陯痧㔠瞝⒀བྷ㍩瞻䵋领琨ோ㇕襡夆켐祭㲯뎊궿緥䮢美陳痴㕜瞿⒑༝㌗瞏䵦颬琨ோ㇕襡奪켯祲㲶돩귁綶䮢羁陭病㕹矏Ⓝཕ㍋矸䴟飋琶௦ㇿ襽奭켡祫㲺</t>
  </si>
  <si>
    <t>_DM|LnkdItm|_bdm.0e0e24f1f9434a6f9c35dc571fe2868c.edm|_bdm.6bdda2da83684247b92418160671b48a.edm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</si>
  <si>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䵝预琶௦ㇿ襡変콠礣㲋돳귆緻䮏群陳痨㕓矏Ⓝཉ㍘矡䴙飒琨஽㇈襣够콢礿㲒뎥궄緧䮢翺陮痪㕃矍ⓝཤ㍮瞑䵋领琨ோ㇕襡夕켓祭㲸돆귅綵䮿羌陫痪㕓瞹⒂༅㍙瞓䵝颐琪ோㆺ褭夔콢礽㳻돷귑綇䯻羓陱疼㔜瞇Ⓛཉ㌱矁䴏飩瑦௖㇗襳夘콷礱㳫뎩궅練䮸羟陣痦㕇矜Ⓧཛྷ㍓瞓䵋飥瑺டㆷ褸夋켴祰㲳뎧귶綷䯶翡阽痵㕑矝ⓓམ㍓瞟䵛颔琦௛㇄襻夙콮礫㳨뎲궂緧䮼羣陙痨㕓矏Ⓝཉ㍄瞑䵋领琨ௗㆶ褵奝콾祑㲴뎪귖綤䯱翆陳疬㔚瞝⒆༊㌐矞䴙领瑬எ㆓褤奛켥祻㳻돨귘綵䯧翀阠疩㔇瞆⒌༇㍄矿䴂飈瑭ோㆸ褮奝켨祬㳻돩귑綠䯦美阜疫㔇瞀⒁༌㌖瞑䵚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권緱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練䮷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夛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</si>
  <si>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_DM|LnkdItm|_bdm.0e0e24f1f9434a6f9c35dc571fe2868c.edm|_bdm.cf7d3cdad0ec44739894a6db543962f6.edm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</si>
  <si>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颔琪௕ㇸ襋変콠礿㳧돵귁綶䮼羣陙痨㕓矏Ⓝཉ㍄瞍䴻飔瑼ோㆣ襼夘콱礭㳹돎궈緧䮳羌陳疜㕎矍ⓓཋ㍚瞼䵡领琨ோ㇕襡変콠礣㲈돤궕綄䯲翞陮痪㕋矍Ⓝ༿㌅矝䵖预琹௚㇇襣奦켬祻㳦뎥궕綐䯲翊阑疱㕎矍⒗༆㌌瞓䵋飳瑸ஏㆺ褯夋콲礯㳪뎩궅緷䮬羞院痲㕂矟Ⓧཝ㍗瞟䵞频琪ோㆶ褳奫켹礢㳹돨귝緧䮢翭阡疼㔼瞁ⓞཋ㍖瞁䵚频琦௛㇇襯夘콺礮㳫뎳궆緫䮷羙陱痶㕾知Ⓝཉ㍄瞑䵋领琨ோ㇕襡奪켴祧㲯돉귚綫䮯翍防疻㔛矏⒇ༀ㌖矔䴈飒瑧ங㇕褥奏켥祭㲩돣궕綦䯭翃阣疭㔝瞜⒂༝㌍矞䴅领瑆ஂ㆛褤奤켯祱㲯돴궕綀䯬翊阶疬㕓瞼⒆༙㌐矔䴆飄瑭ங㇕襳夅콠礭㳫뎲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㕊矛Ⓛ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矞ⓖ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궀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</si>
  <si>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_DM|LnkdItm|_bdm.0e0e24f1f9434a6f9c35dc571fe2868c.edm|_bdm.4b7f5db264db4334a22fc3af7eaab771.edm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</si>
  <si>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䵛频琰௚㇗西夣콠礿㳻뎻귥綷䯶翝陭病㕹矏Ⓝཉ㍄瞑䵋颚瑘ஙㆁ襡夔콢礬㳫뎿궄緧䮢翧陮痪㕂矍Ⓝ༽㍙瞓䵛预琶௦ㇿ襡変콠礿㳻뎧궉綖䯰翍陳疉㔃瞟ⓞཋ㍜瞓䵋飰瑩இ㇈襣夙콷礧㳪뎧귺綩䯦羓陱痪㕓瞺⒓།㌦矈䵖预瑼஄㆝襣奼켰祻㲔뎺궗緷䮲羟除痦㕃矝Ⓧཙ㍕瞋䵚颖琦௟㇆襯夞콢礿㲘돳귷綼䮿羌阧疧㔛矍Ⓝ༪㌖矅䴤飈琵௉㇇襱夞콮礯㳩뎷궄緿䮳羞陽痼㕀矁ⓖཞ㍆瞏䵦颬琨ோ㇕襡変콠礿㳻뎻귶綱䯺翚陭疉㔐瞌⒌༜㌊矅䴘领瑺எ㆖褤奟켡祽㲷뎧귻綬䯬翋陳疅㔜瞁⒗༁㌗瞑䴮飈瑬எ㆑襡奊켴祰㲹돵궕練䮮美陡痸㕂矙ⓟ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</si>
  <si>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_DM|LnkdItm|_bdm.0e0e24f1f9434a6f9c35dc571fe2868c.edm|_bdm.4abe4f4ff64a439baff1dfdaaf22e6ec.edm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</si>
  <si>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䵞颔琽௓㇗西夣콠礿㳻뎻귥綷䯶翝陭病㕹矏Ⓝཉ㍄瞑䵋颚瑘ஙㆁ襡夔콢礲㳮뎲궍緧䮢翧陮痪㕂矍Ⓝ༽㍙瞓䵛预琶௦ㇿ襡変콠礿㳻뎧궉綖䯰翍陳疉㔃瞟ⓞཋ㍜瞓䵋飰瑩இ㇈襣夜콲礪㳣뎧귺綩䯦羓陱痪㕓瞺⒓།㌦矈䵖预瑼஄㆝襣奼켰祻㲔뎺궗緷䮲羟除痦㕃矝Ⓧཙ㍕瞋䵚颖琦௟㇆襯夞콢礿㲘돳귷綼䮿羌阧疧㔛矍Ⓝ༪㌖矅䴤飈琵௉㇇襱夞콮礯㳩뎷궄緿䮳羞陽痼㕀矁ⓖཞ㍆瞏䵦颬琨ோ㇕襡変콠礿㳻뎻귶綱䯺翚陭疉㔐瞌⒌༜㌊矅䴘领瑺எ㆖褤奟켡祽㲷뎧귻綬䯬翋陳疅㔜瞁⒗༁㌗瞑䴮飈瑬எ㆑襡奌켰祫㲾돥귐綷䮢羜陥痤㕓矝ⓓམ㍑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襸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夞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瞄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奫켥祸㳹돑궈緧䮯羟陱痨㔧矒Ⓛ༠㌊矅䴎飁瑭ங㇗襡夗콍礕㳻뎧궕緥䮢美陳痨㕓矏Ⓝཉ㍄瞑䵋颚瑌ஂ㆘襡夔콢祓㲾뎥궕經䮿羌陾痹㕑矏Ⓑཔ㍆矸䴅飒瑭஌㆐褳変콯礡㳖뎧궕緥䮢美陳痨㕓矏Ⓝཉ㍄瞑䵋颚琧ய㆜褬夗콍礕㳻뎧궕緥䮢美陳痨㕓矏Ⓝཕ㍋矢䴟飖琶௦ㇿ襡変콠礿㳻뎧궕緥䮾羁阀疼㔃瞜ⓝཤ㍮瞑䵋领琨ோ㇕襡夕콯祌㲩뎹궸総䮢美陳痨㕓矏ⓟཆ㌴矃䴟题琅௡㇕襡変콼礰㲋돳귆緻䮏群陳痨㕓矏ⓟ༪㌋矜䴆飃瑦டㆆ襡夗콍礕㳻뎻궚綌䯶翃陭病㕹矓Ⓦ༭㌅矅䴊题</t>
  </si>
  <si>
    <t>_DM|LnkdItm|_bdm.0e0e24f1f9434a6f9c35dc571fe2868c.edm|_bdm.34c4157f73824c7cb3dd31815880b267.edm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</si>
  <si>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颞琪௕ㇸ襋変콠礿㳧돵귁綶䮼羣陙痨㕓矏Ⓝཉ㍄瞍䴻飔瑼ோㆣ襼夘콹礧㳹돎궈緧䮳羌陳疜㕎矍ⓓཋ㍚瞼䵡领琨ோ㇕襡変콠礣㲈돤궕綄䯲翞陮痪㕋矍Ⓝ༿㌅矝䵖预琹௒㇍襣奦켬祻㳦뎥궕綐䯲翊阑疱㕎矍⒗༆㌌瞓䵋飳瑸ஏㆺ褯夋콲礯㳪뎩궅緷䮬羞院痲㕂矟Ⓧཝ㍗瞟䵞频琪ோㆶ褳奫켹礢㳹돨귝緧䮢翭阡疼㔼瞁ⓞཋ㍖瞁䵚频琦௛㇇襯夘콺礮㳫뎳궆緫䮷羙陱痶㕾知Ⓝཉ㍄瞑䵋领琨ோ㇕襡奪켴祧㲯돒귛綧䯫翂阿疭㔗矏⒑༌㌒矔䴅飓瑭ோ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痱㕇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㕂矗Ⓛ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뎵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</si>
  <si>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_DM|LnkdItm|_bdm.0e0e24f1f9434a6f9c35dc571fe2868c.edm|_bdm.00744a6976b14fb4882c16d4b585b102.edm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</si>
  <si>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䵛颕琼௉㇋襌変콠礿㳻돗귇綱䯱羐陞痂㕓矏Ⓝཉ㍄瞑䵗飶瑺ட㇕褗夋콲礯㳨뎥궕綌䮿羌院痪㕓瞻ⓞཋ㍔瞓䵕颫琂ோ㇕襡変콠礿㳻돔귇綦䮢翯阣疸㕎矍ⓛཋ㍄矧䴊飊琵௉㇇襱夝콢礿㲔돣궈緧䮠美阆疸㔗瞭⒚པ㍆矅䴄风琪ோㆠ褱奦켮礢㳹뎷궄緲䮬羞陡痦㕃矞ⓙམ㍔瞟䵟颕琦௞㇂襣奪켲祫㲙뎺궗綱䯭翆陱痨㔰瞝⒗༦㌊瞌䵉颔琸௚㇂襯夛콮礯㳪뎶궅緫䮶羝陽痽㕄矍ⓝཤ㍮瞑䵋领琨ோ㇕襡変콠礣㲘돿귁緻䯗翀阱疡㔟瞃⒆།㍄矃䴎飐瑭அㆀ褤奧켩祱㲾돊귚綫䯶翆阠痨㔶瞁⒇༌㌀瞑䴸飃瑸ட㆐褬奌켲礿㳩뎫궕緷䮲羟陦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瞈䵟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䵚颞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痽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</si>
  <si>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_DM|LnkdItm|_bdm.0e0e24f1f9434a6f9c35dc571fe2868c.edm|_bdm.ebd4c821bada4d598cbd039b22e0dfdf.edm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</si>
  <si>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颗琼௜㇇襣夤콊礿㳻뎧궉綕䯰翚阠痶㕾知Ⓝཉ㍄瞑䵋领琴஻ㆇ褵奿콽礽㳶뎶궁緲䮰羌陳疁㕎矍ⓒཋ㍄知䵖预琸௉㇋襌変콠礿㳻뎧궕緥䮾翽阡疫㕓瞮⒓༙㍙瞓䵓预琨஽㆔褭夋콭礮㳪뎰궇緧䮢翡阿疬㕎矍Ⓛཉ㌱矁䴏飤瑱௖㇗褵奁콢礿㲎돣귺綫䮿羌陡痸㕂矘Ⓧཙ㍖瞟䵛颗琲௚㇅襯多콮礪㳬뎧귶綷䯶翬阪痵㕑瞛⒌༁㍆瞑䴨飔瑼த㆛襼夛콰礮㳬뎷궇緫䮲羟险痹㕃矁ⓗཚ㍊瞄䵜预琶௦ㇿ襡変콠礿㳻뎧궕緥䮾翭阧疰㔇矑⒪༇㌒矔䴅飒瑧ஙㆌ襡奀켮祺㳻돨귛綱䯪翝陳疍㔝瞋⒆།㍄矾䴈飒瑧உ㆐褳夘콬礿㳩뎶궃緹䮭翭阧疰㔇矑⓮ལ㍄瞑䵋领琨ோ㇕襡変콼祛㲴돃귐綣䯬美阅疭㔁瞜⒊༆㌊瞌䵉颔琪ோㆼ褲奝켲礢㳹돵귀綠䮠羐陞痂㕓矏Ⓝཉ㍄瞑䵋领琨ோ㇕襡奠켄礡㳮돁궅綁䯆翯阗痾㕇瞬ⓒད㌡瞁䵒飠琽௓㇀褅夐켅礭㳢뎴궍緼䯀翨陯痧㔺瞫ⓝཤ㍮瞑䵋领琨ோ㇕襡変콠礣㳴돨귖綁䯧翈阽痶㕾知Ⓝཉ㍄瞑䵋领琨ோ㇕襡奺켴祯㲨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矖ⓗ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ཐ㍆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緷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</si>
  <si>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_DM|LnkdItm|_bdm.0e0e24f1f9434a6f9c35dc571fe2868c.edm|_bdm.9467abadd0bb428081db07092a91a744.edm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</si>
  <si>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颖琱௝㇀襣夤콊礿㳻뎧궉綕䯰翚阠痶㕾知Ⓝཉ㍄瞑䵋领琴஻ㆇ褵奿콽礽㳶뎷권緳䮷羌陳疁㕎矍ⓒཋ㍄知䵖预琸௉㇋襌変콠礿㳻뎧궕緥䮾翽阡疫㕓瞮⒓༙㍙瞓䵓预琨஽㆔褭夋콭礮㳫뎱궀緧䮢翡阿疬㕎矍Ⓛཉ㌱矁䴏飤瑱௖㇗褵奁콢礿㲎돣귺綫䮿羌陡痸㕂矘Ⓧཙ㍖瞟䵛颗琲௚㇅襯多콮礪㳬뎧귶綷䯶翬阪痵㕑瞛⒌༁㍆瞑䴨飔瑼த㆛襼夛콰礮㳬뎷궇緫䮲羟险痹㕃矁ⓗཚ㍊瞄䵜预琶௦ㇿ襡変콠礿㳻뎧궕緥䮾翭阧疰㔇矑⒪༇㌒矔䴅飒瑧ஙㆌ襡奀켮祺㳻돨귛綱䯪翝陳疍㔝瞋⒆།㍄矢䴎飖瑼எ㆘褣奛콠礭㳭뎧궇緵䮳羛陯痧㔰瞛⒛༝㍚瞼䵡领琨ோ㇕襡変콠礿㳻돃귚綦䯆翋阵疦㕓瞹⒆༛㌗矘䴄飈琵௉㇇襣奠켳祏㲯뎺궗綑䯰翛阶痪㕍矢ⓩཉ㍄瞑䵋领琨ோ㇕襡変콠礣㲒뎹궀綀䯄羞阗疌㔲瞫ⓕཝ㌧瞀䵓飣琸௒ㆳ襴夜켄祚㳢뎵권緶䮱羖陪疊㔵矓Ⓦ༠㌠瞏䵦颬琨ோ㇕襡変콠礿㳻뎻궚綁䯭翍阗疭㔕瞁ⓝཤ㍮瞑䵋领琨ோ㇕襡変콠礣㲈돷귆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瞅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神㲙돂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ㆷ褎奰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矣䵉领瑜௖㇗褒奛켩祱㲼뎧궚緻䮏群陳痨㕓矏Ⓝཉ㍄瞑䵋领琨ோ㇕襡変콼祛㲲뎧귻緸䮠翧阷疰㕑矏⒵པ㍆瞀䵒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阗痪㕓瞻ⓞཋ㌷矅䴙飏瑦஌㇗襡夗콍礕㳻뎧궕緥䮢美陳痨㕓矏Ⓝཉ㍄瞑䵋颚瑌ஂ㆘襡夔콢祖㲿뎥궕經䮿羌陦痪㕓瞻ⓞཋ㌭矟䴟飃瑯எㆇ襣夆콾礒㳑뎧궕緥䮢美陳痨㕓矏Ⓝཉ㍄瞑䵗颉瑌ஂ㆘褲夤콊礿㳻뎧궕緥䮢美陳痨㕓矏ⓟཆ㌷矅䴛题琅௡㇕襡変콠礿㳻뎧궕緥䮢羒阀疼㔃矏⒮པ㍆瞆䵉题琅௡㇕襡変콠礿㳻뎧궕緥䮢美陳痴㔷瞆⒎༚㍚瞼䵡领琨ோ㇕襡変콠礿㳻뎧궕緥䮢美陯疌㔚瞂Ⓝ༧㍙瞓䴩飃瑯௉㇕褗夋콭礮㳹돓궈緧䯋翀阧疭㔔瞊⒑ཋ㍄瞞䵕颫琂ோ㇕襡変콠礿㳻뎧궕緥䮢美陳痨㕏瞫⒊༄㍄矿䵖预瑄எ㆛襣奿콽礽㳶뎥궕綑䮿羌阚疦㔇瞊⒄༌㌖瞓䵋颉琶௦ㇿ襡変콠礿㳻뎧궕緥䮢美陳痨㕏矀⒧ༀ㌉矂䵕颫琂ோ㇕襡変콠礿㳻뎧궕緥䮾羁阀疼㔃矑⓮ལ㍄瞑䵋领琨ோ㇕襡変콼礰㲈돷귆緻䮏群陳痨㕓矏Ⓝཉ㍄瞑䵗颉瑛ங㆖西夣콠礿㳻뎧궕緹䮭翾阡疼㕍矢ⓩཉ㍄瞑䵋颚琧஻ㆇ褵夗콍礕㳻뎧궕緹䯁翁阾疥㔖瞁⒗༚㍄瞞䵕颫琂ோ㇕襽奠켴祲㳥뎍궉緪䯆翏阧疩㕍</t>
  </si>
  <si>
    <t>_DM|LnkdItm|_bdm.0e0e24f1f9434a6f9c35dc571fe2868c.edm|_bdm.3cb4f78a6e834e9a946c08250505aa1c.edm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</si>
  <si>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颓琿௒㇗西夣콠礿㳻뎻귥綷䯶翝陭病㕹矏Ⓝཉ㍄瞑䵋颚瑘ஙㆁ襡夔콢礲㳪뎰권緧䮢翧陮痪㕂矍Ⓝ༽㍙瞓䵛预琶௦ㇿ襡変콠礿㳻뎧궉綖䯰翍陳疉㔃瞟ⓞཋ㍜瞓䵋飰瑩இ㇈襣夘콵礨㳢뎧귺綩䯦羓陱痪㕓瞺⒓།㌦矈䵖预瑼஄㆝襣奼켰祻㲔뎺궗緷䮲羟除痦㕃矝Ⓧཙ㍕瞋䵚颖琦௟㇆襯夞콢礿㲘돳귷綼䮿羌阧疧㔛矍Ⓝ༪㌖矅䴤飈琵௉㇇襱夞콮礯㳩뎷궄緿䮳羞陽痼㕀矁ⓖཞ㍆瞏䵦颬琨ோ㇕襡変콠礿㳻뎻귶綱䯺翚陭疇㔇瞇⒆༛㍄矐䴘飕瑭டㆆ襡奀켮祺㳻돨귛綱䯪翝陳疍㔝瞋⒆།㍄矾䴈飒瑧உ㆐褳夘콬礿㳩뎶궃緹䮭翭阧疰㔇矑⓮ལ㍄瞑䵋领琨ோ㇕襡変콼祛㲴돃귐綣䯬美阅疭㔁瞜⒊༆㌊瞌䵉颔琪ோㆼ褲奝켲礢㳹돵귀綠䮠羐陞痂㕓矏Ⓝཉ㍄瞑䵋领琨ோ㇕襡奠켄礡㳮돁궅綁䯆翯阗痾㕇瞬ⓒད㌡瞁䵒飠琽௓㇀褅夐켅礭㳢뎴궍緼䯀翨陯痧㔺瞫ⓝཤ㍮瞑䵋领琨ோ㇕襡変콠礣㳴돨귖綁䯧翈阽痶㕾知Ⓝཉ㍄瞑䵋领琨ோ㇕襡奺켴祯㲨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矖ⓗ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ཙ㍆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緷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</si>
  <si>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_DM|LnkdItm|_bdm.0e0e24f1f9434a6f9c35dc571fe2868c.edm|_bdm.871baa698738480da4ee70169e2e7d15.edm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</si>
  <si>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䵙颟琾௉㇋襌変콠礿㳻돗귇綱䯱羐陞痂㕓矏Ⓝཉ㍄瞑䵗飶瑺ட㇕褗夋콱礭㳢뎥궕綌䮿羌院痪㕓瞻ⓞཋ㍔瞓䵕颫琂ோ㇕襡変콠礿㳻돔귇綦䮢翯阣疸㕎矍ⓛཋ㍄矧䴊飊琵௉㇄襳够콢礿㲔돣궈緧䮠美阆疸㔗瞭⒚པ㍆矅䴄风琪ோㆠ褱奦켮礢㳹뎷궄緲䮬羞陡痦㕃矞ⓙམ㍔瞟䵟颕琦௞㇂襣奪켲祫㲙뎺궗綱䯭翆陱痨㔰瞝⒗༦㌊瞌䵉颔琸௚㇂襯夛콮礯㳪뎶궅緫䮶羝陽痽㕄矍ⓝཤ㍮瞑䵋领琨ோ㇕襡変콠礣㲘돿귁緻䯍翚阻疭㔁矏⒂༚㌗矔䴟飕琨஥㆜褯変켍祰㲵돯귆緥䯇翀阷疭㔗矏⒰༌㌔矅䴎飋瑪எㆇ襡够콬礿㳩뎶궀緹䮭翭阧疰㔇矑⓮ལ㍄瞑䵋领琨ோ㇕襡変콼祛㲴돃귐綣䯬美阅疭㔁瞜⒊༆㌊瞌䵉颔琪ோㆼ褲奝켲礢㳹돵귀綠䮠羐陞痂㕓矏Ⓝཉ㍄瞑䵋领琨ோ㇕襡奠켄礡㳮돁궅綁䯆翯阗痾㕇瞬ⓒད㌡瞁䵒飠琽௓㇀褅夐켅礭㳢뎴궍緼䯀翨陯痧㔺瞫ⓝཤ㍮瞑䵋领琨ோ㇕襡変콠礣㳴돨귖綁䯧翈阽痶㕾知Ⓝཉ㍄瞑䵋领琨ோ㇕襡奺켴祯㲨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矖ⓗ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ཙ㍆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綁䮠美阇痵㕑瞼⒗༛㌍矟䴌预琨௄㇋襌変콠礿㳻뎧궕緥䮢美陳痨㕓矏Ⓝཉ㍘矵䴂飋琨஥㇈襣奍켸礽㳻뎺궗緰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༫㌁矖䵉领瑞௖㇗襬夋콠祋㳦돎귛綱䯧翉阶疺㕑矏Ⓦབྷ㍩瞻䵋领琨ோ㇕襡変콠礿㳻뎧궕緥䮢羒阗疡㔞矏⒭པ㍆矽䴎飈琪ோㆣ襼处콱礽㳻뎺궗綌䯬翚阶疯㔖瞝Ⓛཉ㍋瞏䵦颬琨ோ㇕襡変콠礿㳻뎧궕緥䮢羒陼疌㔚瞂⒐བྷ㍩瞻䵋领琨ோ㇕襡変콠礿㳻뎻궚綖䯶翞陭病㕹矏Ⓝཉ㍄瞑䵋领琨ோ㇕襽奺켴祯㲨뎊궿緥䮢美陳痨㕓矏Ⓝཕ㍋矢䴙飅琶௦ㇿ襡変콠礿㳻뎨귥綷䯶羐陞痂㕓矏Ⓝཉ㍘瞞䴻飔瑼஘㇋襌変콠礿㳻도귚綨䯯翋阽疼㔀矏Ⓦབྷ㍩瞻䵋领琴௄ㆼ褵夗콍礕㳧돃귔綱䯣羐</t>
  </si>
  <si>
    <t>_DM|LnkdItm|_bdm.0e0e24f1f9434a6f9c35dc571fe2868c.edm|_bdm.5d0b73ee5eea4978855775e8a085a64a.edm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</si>
  <si>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䵙颔琾௚㇗西夣콠礿㳻뎻귥綷䯶翝陭病㕹矏Ⓝཉ㍄瞑䵋颚瑘ஙㆁ襡夔콢礲㳩뎱궄緧䮢翧陮痪㕂矍Ⓝ༽㍙瞓䵛预琶௦ㇿ襡変콠礿㳻뎧궉綖䯰翍陳疉㔃瞟ⓞཋ㍜瞓䵋飰瑩இ㇈襣夛콲礩㳪뎧귺綩䯦羓陱痪㕓瞺⒓།㌦矈䵖预瑼஄㆝襣奼켰祻㲔뎺궗緷䮲羟除痦㕃矝Ⓧཙ㍕瞋䵚颖琦௟㇆襯夞콢礿㲘돳귷綼䮿羌阧疧㔛矍Ⓝ༪㌖矅䴤飈琵௉㇇襱夞콮礯㳩뎷궄緿䮳羞陽痼㕀矁ⓖཞ㍆瞏䵦颬琨ோ㇕襡変콠礿㳻뎻귶綱䯺翚陭疉㔐瞌⒌༜㌊矅䴘领瑸ஊㆌ褠奅켥礿㲕돩귐緥䯏翁阽疼㔛瞜Ⓝ༬㌊矕䴎飂琨த㆖褵奋켥祭㳻뎫궕緷䮲羟陥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瞈䵟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䵙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痺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</si>
  <si>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_DM|LnkdItm|_bdm.0e0e24f1f9434a6f9c35dc571fe2868c.edm|_bdm.5c9dffcf16ab4ea0839f1118b0ab9760.edm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</si>
  <si>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颔琰௞㇗西夣콠礿㳻뎻귥綷䯶翝陭病㕹矏Ⓝཉ㍄瞑䵋颚瑘ஙㆁ襡夔콢礲㳪뎿궀緧䮢翧陮痪㕂矍Ⓝ༽㍙瞓䵛预琶௦ㇿ襡変콠礿㳻뎧궉綖䯰翍陳疉㔃瞟ⓞཋ㍜瞓䵋飰瑩இ㇈襣夘콲礧㳮뎧귺綩䯦羓陱痪㕓瞺⒓།㌦矈䵖预瑼஄㆝襣奼켰祻㲔뎺궗緷䮲羟除痦㕃矝Ⓧཙ㍕瞋䵚颖琦௟㇆襯夞콢礿㲘돳귷綼䮿羌阧疧㔛矍Ⓝ༪㌖矅䴤飈琵௉㇇襱夞콮礯㳩뎷궄緿䮳羞陽痼㕀矁ⓖཞ㍆瞏䵦颬琨ோ㇕襡変콠礿㳻뎻귶綱䯺翚陭疉㔐瞌⒌༜㌊矅䴘领瑸ஊㆌ褠奅켥礿㲕돩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</si>
  <si>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_DM|LnkdItm|_bdm.0e0e24f1f9434a6f9c35dc571fe2868c.edm|_bdm.c9025e43cd1b4cd6b2c2ad5f43e1ddb2.edm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</si>
  <si>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䵙颖琼௝㇗西夣콠礿㳻뎻귥綷䯶翝陭病㕹矏Ⓝཉ㍄瞑䵋颚瑘ஙㆁ襡夔콢礲㳩뎳궃緧䮢翧陮痪㕂矍Ⓝ༽㍙瞓䵛预琶௦ㇿ襡変콠礿㳻뎧궉綖䯰翍陳疉㔃瞟ⓞཋ㍜瞓䵋飰瑩இ㇈襣夛콰礫㳭뎧귺綩䯦羓陱痪㕓瞺⒓།㌦矈䵖预瑼஄㆝襣奼켰祻㲔뎺궗緷䮲羟除痦㕃矝Ⓧཙ㍕瞋䵚颖琦௟㇆襯夞콢礿㲘돳귷綼䮿羌阧疧㔛矍Ⓝ༪㌖矅䴤飈琵௉㇇襱夞콮礯㳩뎷궄緿䮳羞陽痼㕀矁ⓖཞ㍆瞏䵦颬琨ோ㇕襡変콠礿㳻뎻귶綱䯺翚陭疉㔐瞌⒑༜㌁矕䵋飃瑰஛㆐褯奌켳礿㲕돩귐緥䯏翁阽疼㔛瞜Ⓝ༬㌊矕䴎飂琨த㆖褵奋켥祭㳻뎫궕緷䮲羟陥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瞈䵟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䵙颔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痺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</si>
  <si>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_DM|LnkdItm|_bdm.0e0e24f1f9434a6f9c35dc571fe2868c.edm|_bdm.b2ed9a78c5ef43758e026fa053dc3939.edm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</si>
  <si>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䵝颗琺௜㇗西夣콠礿㳻뎻귥綷䯶翝陭病㕹矏Ⓝཉ㍄瞑䵋颚瑘ஙㆁ襡夔콢礲㳭뎵궂緧䮢翧陮痪㕂矍Ⓝ༽㍙瞓䵛预琶௦ㇿ襡変콠礿㳻뎧궉綖䯰翍陳疉㔃瞟ⓞཋ㍜瞓䵋飰瑩இ㇈襣够콱礭㳬뎧귺綩䯦羓陱痪㕓瞺⒓།㌦矈䵖预瑼஄㆝襣奼켰祻㲔뎺궗緷䮲羟除痦㕃矝Ⓧཙ㍕瞋䵚颖琦௟㇆襯夞콢礿㲘돳귷綼䮿羌阧疧㔛矍Ⓝ༪㌖矅䴤飈琵௉㇇襱夞콮礯㳩뎷궄緿䮳羞陽痼㕀矁ⓖཞ㍆瞏䵦颬琨ோ㇕襡変콠礿㳻뎻귶綱䯺翚陭疉㔐瞌⒑༜㌁矕䵋飃瑰஛㆐褯奌켳礿㲕돩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</si>
  <si>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_DM|LnkdItm|_bdm.0e0e24f1f9434a6f9c35dc571fe2868c.edm|_bdm.9c8c66aebf03405e9d0cab828bf7047f.edm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</si>
  <si>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颟琸௉㇋襌変콠礿㳻돗귇綱䯱羐陞痂㕓矏Ⓝཉ㍄瞑䵗飶瑺ட㇕褗夋콱礦㳢뎥궕綌䮿羌院痪㕓瞻ⓞཋ㍔瞓䵕颫琂ோ㇕襡変콠礿㳻돔귇綦䮢翯阣疸㕎矍ⓛཋ㍄矧䴊飊琵௉㇄襸夙콢礿㲔돣궈緧䮠美阆疸㔗瞭⒚པ㍆矅䴄风琪ோㆠ褱奦켮礢㳹뎷궄緲䮬羞陡痦㕃矞ⓙམ㍔瞟䵟颕琦௞㇂襣奪켲祫㲙뎺궗綱䯭翆陱痨㔰瞝⒗༦㌊瞌䵉颔琸௚㇂襯夛콮礯㳪뎶궅緫䮶羝陽痽㕄矍ⓝཤ㍮瞑䵋领琨ோ㇕襡変콠礣㲘돿귁緻䯃翍阰疺㔆瞊⒇ཉ㌇矞䴆飖瑭அㆆ褠奀켯祱㳻돮귛綠䮢翣阼疦㔇瞇⒐ཉ㌡矟䴏飃瑬ோㆺ褢奆켢祺㲩뎶궙緥䮰羞院痾㕏矀⒠༝㌜矅䵕颫琂ோ㇕襡変콠礿㳻뎧궉綁䯭翍阗疭㔕瞁Ⓝ༿㌁矃䴘飏瑧அ㇈襣夋콠祖㲨돳귇緸䮠翺阡疽㔖矍ⓝཤ㍮瞑䵋领琨ோ㇕襡変콠礿㳻돎귱緻䮷翫阕痸㔷瞫⒢༭㍒瞅䴨颗琰ம㇅襸夜콸礪㲟뎾귰緷䮻羝陠痰㕊瞭⒥ཕ㍋矸䴯题琅௡㇕襡変콠礿㳻뎧궕緹䮭翪阼疫㔷瞊⒅༇㍚瞼䵡领琨ோ㇕襡変콠礿㳻돔귁綵䯱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䵒颒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독극綀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奦켄祆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飴琪ோㆡ襼奺켴祭㲲돠궗緥䮭羐陞痂㕓矏Ⓝཉ㍄瞑䵋领琨ோ㇕襡変콠礿㳧돮귘緥䯌羓陱疁㔗瞗Ⓛཉ㌲瞌䵉颔琻௉㇕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㔷矍Ⓝ༽㍙瞓䴸飒瑺ஂ㆛褦変콯礡㳖뎧궕緥䮢美陳痨㕓矏Ⓝཉ㍄瞑䵋领琨ௗㆱ褨変켎礢㳹돣귍緧䮢翸陮痪㕁矍Ⓝ༽㍙瞓䴢飈瑼எ㆒褤夋콠礰㳥뎍궕緥䮢美陳痨㕓矏Ⓝཉ㍄瞑䵋领琴௄ㆱ褨奚콾礒㳑뎧궕緥䮢美陳痨㕓矏Ⓝཉ㍘瞞䴸飒瑸௕ㇸ襋変콠礿㳻뎧궕緥䮢美陳痴㔠瞛⒓ཉ㌩瞌䵉频琪௕ㇸ襋変콠礿㳻뎧궕緥䮢美陳痨㕓矓⒧ༀ㌉矂䵕颫琂ோ㇕襡変콠礿㳻뎧궕緥䮢美陳痨㕏瞫⒊༄㍄矿䵖预瑊எ㆒襣奿콽礽㳶뎥궕綑䮿羌阚疦㔇瞊⒄༌㌖瞓䵋颉琶௦ㇿ襡変콠礿㳻뎧궕緥䮢美陳痨㕓矏ⓟ༭㌍矜䵋飨琵௉ㆹ褤夋콠祉㳦뎪궄緧䮢翺陮痪㔺瞁⒗༌㌃矔䴙预琨௄㇋襌変콠礿㳻뎧궕緥䮢美陳痨㕓矏ⓟཆ㌠矘䴆飕琶௦ㇿ襡変콠礿㳻뎧궕緥䮢美陯痧㔠瞛⒓བྷ㍩瞻䵋领琨ோ㇕襡変콠礿㳧돔귁綵䯱羐陞痂㕓矏Ⓝཉ㍄瞑䵋领琴௄ㆦ褳夗콍礕㳻뎧궕緥䮢羒陼疘㔁瞛ⓝཤ㍮瞑䵋领琨ௗ㇚褑奝켳礡㳖뎧궕緥䮢羒阐疧㔞瞂⒆༇㌐矂䵋颉琶௦ㇿ襡夕콯祖㲯뎹궸総䮾羁阗疩㔇瞎ⓝ</t>
  </si>
  <si>
    <t>_DM|LnkdItm|_bdm.0e0e24f1f9434a6f9c35dc571fe2868c.edm|_bdm.04f64af39a61457895c99e8a4019be9f.edm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</si>
  <si>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䵞颖琰௙㇗西夣콠礿㳻뎻귥綷䯶翝陭病㕹矏Ⓝཉ㍄瞑䵋颚瑘ஙㆁ襡夔콢礲㳮뎿궇緧䮢翧陮痪㕂矍Ⓝ༽㍙瞓䵛预琶௦ㇿ襡変콠礿㳻뎧궉綖䯰翍陳疉㔃瞟ⓞཋ㍜瞓䵋飰瑩இ㇈襣夜콰礧㳩뎧귺綩䯦羓陱痪㕓瞺⒓།㌦矈䵖预瑼஄㆝襣奼켰祻㲔뎺궗緷䮲羟除痦㕃矝Ⓧཙ㍕瞋䵚颖琦௟㇆襯夞콢礿㲘돳귷綼䮿羌阧疧㔛矍Ⓝ༪㌖矅䴤飈琵௉㇇襱夞콮礯㳩뎷궄緿䮳羞陽痼㕀矁ⓖཞ㍆瞏䵦颬琨ோ㇕襡変콠礿㳻뎻귶綱䯺翚陭疉㔐瞌⒑༜㌁矕䵋飅瑧ஆㆅ褤奚켡祫㲲돩궕綋䯫翀阶痨㔾瞀⒍༝㌌矂䵋飣瑦ஏ㆐褥奺켥祯㲯돪귗綠䯰美陡痾㕟矏ⓑཙ㍕瞄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夝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夛콳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䵞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</si>
  <si>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_DM|LnkdItm|_bdm.0e0e24f1f9434a6f9c35dc571fe2868c.edm|_bdm.5945834ae7fc45f7b62aac16e548df0e.edm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</si>
  <si>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颟琻௉㇋襌変콠礿㳻돗귇綱䯱羐陞痂㕓矏Ⓝཉ㍄瞑䵗飶瑺ட㇕褗夋콭礮㳢뎥궕綌䮿羌院痪㕓瞻ⓞཋ㍔瞓䵕颫琂ோ㇕襡変콠礿㳻돔귇綦䮢翯阣疸㕎矍ⓛཋ㍄矧䴊飊琵௉㇘襰多콢礿㲔돣궈緧䮠美阆疸㔗瞭⒚པ㍆矅䴄风琪ோㆠ褱奦켮礢㳹뎷궄緲䮬羞陡痦㕃矞ⓙམ㍔瞟䵟颕琦௞㇂襣奪켲祫㲙뎺궗綱䯭翆陱痨㔰瞝⒗༦㌊瞌䵉颔琸௚㇂襯夛콮礯㳪뎶궅緫䮶羝陽痽㕄矍ⓝཤ㍮瞑䵋领琨ோ㇕襡変콠礣㲘돿귁緻䯆翋阵疭㔁瞝⒆།㍄矃䴎飐瑭அㆀ褤奈켮祻㳻돲귆綱䯭翃阶疺㕓瞎⒇༟㌅矟䴈飃瑻ோ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痱㕇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㕁矛Ⓛ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뎵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</si>
  <si>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_DM|LnkdItm|_bdm.0e0e24f1f9434a6f9c35dc571fe2868c.edm|_bdm.ee7f52a119d043c897aa0782701f78d1.edm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</si>
  <si>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颓琿௛㇗西夣콠礿㳻뎻귥綷䯶翝陭病㕹矏Ⓝཉ㍄瞑䵋颚瑘ஙㆁ襡夔콢礲㳪뎰궅緧䮢翧陮痪㕂矍Ⓝ༽㍙瞓䵛预琶௦ㇿ襡変콠礿㳻뎧궉綖䯰翍陳疉㔃瞟ⓞཋ㍜瞓䵋飰瑩இ㇈襣夘콵礨㳫뎧귺綩䯦羓陱痪㕓瞺⒓།㌦矈䵖预瑼஄㆝襣奼켰祻㲔뎺궗緷䮲羟除痦㕃矝Ⓧཙ㍕瞋䵚颖琦௟㇆襯夞콢礿㲘돳귷綼䮿羌阧疧㔛矍Ⓝ༪㌖矅䴤飈琵௉㇇襱夞콮礯㳩뎷궄緿䮳羞陽痼㕀矁ⓖཞ㍆瞏䵦颬琨ோ㇕襡変콠礿㳻뎻귶綱䯺翚陭疌㔖瞉⒆༛㌖矔䴏领瑺எㆃ褤奜켥礿㲺돣궕綦䯷翝阧疧㔞瞊⒑ཉ㌅矕䴝飇瑦ஈ㆐褲奧켩祱㲾돊귚綫䯶翆阠痨㔶瞁⒇༌㌀瞑䴸飃瑸ட㆐褬奌켲礿㳩뎫궕緷䮲羟陦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瞈䵟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䵙颒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痽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</si>
  <si>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_DM|LnkdItm|_bdm.0e0e24f1f9434a6f9c35dc571fe2868c.edm|_bdm.17a47ca8b84543e48a8c497ad19f7683.edm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</si>
  <si>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䵙颟琱௜㇗西夣콠礿㳻뎻귥綷䯶翝陭病㕹矏Ⓝཉ㍄瞑䵋颚瑘ஙㆁ襡夔콢礲㳩뎾궂緧䮢翧陮痪㕂矍Ⓝ༽㍙瞓䵛预琶௦ㇿ襡変콠礿㳻뎧궉綖䯰翍陳疉㔃瞟ⓞཋ㍜瞓䵋飰瑩இ㇈襣夛콹礦㳬뎧귺綩䯦羓陱痪㕓瞺⒓།㌦矈䵖预瑼஄㆝襣奼켰祻㲔뎺궗緷䮲羟除痦㕃矝Ⓧཙ㍕瞋䵚颖琦௟㇆襯夞콢礿㲘돳귷綼䮿羌阧疧㔛矍Ⓝ༪㌖矅䴤飈琵௉㇇襱夞콮礯㳩뎷궄緿䮳羞陽痼㕀矁ⓖཞ㍆瞏䵦颬琨ோ㇕襡変콠礿㳻뎻귶綱䯺翚陭疄㔜瞁⒄ཉ㌐矔䴙飋琨இ㆜褠奀켬祶㲯돢귆緥䯌翇阽疭㕓瞢⒌༇㌐矙䴘领瑍அ㆑褤変켏祼㲯돥귐綷䮢羟陿痨㕁矟ⓒཟ㍘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襵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襳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</si>
  <si>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_DM|LnkdItm|_bdm.0e0e24f1f9434a6f9c35dc571fe2868c.edm|_bdm.99eb2bdc25c24601927aa6e069738822.edm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</si>
  <si>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䵜颖琻௉㇋襌変콠礿㳻돗귇綱䯱羐陞痂㕓矏Ⓝཉ㍄瞑䵗飶瑺ட㇕褗夋콭礨㳫뎥궕綌䮿羌院痪㕓瞻ⓞཋ㍔瞓䵕颫琂ோ㇕襡変콠礿㳻돔귇綦䮢翯阣疸㕎矍ⓛཋ㍄矧䴊飊琵௉㇘襶多콢礿㲔돣궈緧䮠美阆疸㔗瞭⒚པ㍆矅䴄风琪ோㆠ褱奦켮礢㳹뎷궄緲䮬羞陡痦㕃矞ⓙམ㍔瞟䵟颕琦௞㇂襣奪켲祫㲙뎺궗綱䯭翆陱痨㔰瞝⒗༦㌊瞌䵉颔琸௚㇂襯夛콮礯㳪뎶궅緫䮶羝陽痽㕄矍ⓝཤ㍮瞑䵋领琨ோ㇕襡変콠礣㲘돿귁緻䯎翁阽疯㕓瞛⒆༛㌉瞑䴇飏瑩உ㆜褭奝켩祺㲨돉규綫䯧美阞疧㔝瞛⒋༚㍄矴䴅飂瑭ஏ㇕褒奙켴祺㲶돢귇緥䮰羘陿痨㕁矟ⓒཛྷ㍘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襵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襳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</si>
  <si>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_DM|LnkdItm|_bdm.0e0e24f1f9434a6f9c35dc571fe2868c.edm|_bdm.18bd15a0fe3d4fa2985f4ca076b91c08.edm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</si>
  <si>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䵜颖琻௟㇗西夣콠礿㳻뎻귥綷䯶翝陭病㕹矏Ⓝཉ㍄瞑䵋颚瑘ஙㆁ襡夔콢礩㳬뎴궁緧䮢翧陮痪㕂矍Ⓝ༽㍙瞓䵛预琶௦ㇿ襡変콠礿㳻뎧궉綖䯰翍陳疉㔃瞟ⓞཋ㍜瞓䵋飰瑩இ㇈襣夞콰礬㳯뎧귺綩䯦羓陱痪㕓瞺⒓།㌦矈䵖预瑼஄㆝襣奼켰祻㲔뎺궗緷䮲羟除痦㕃矝Ⓧཙ㍕瞋䵚颖琦௟㇆襯夞콢礿㲘돳귷綼䮿羌阧疧㔛矍Ⓝ༪㌖矅䴤飈琵௉㇇襱夞콮礯㳩뎷궄緿䮳羞陽痼㕀矁ⓖཞ㍆瞏䵦颬琨ோ㇕襡変콠礿㳻뎻귶綱䯺翚陭疆㔖瞛Ⓝ༊㌅矂䴃领瑸ங㆚褷奍켥祻㳻돾궕綪䯲翋阡疩㔇瞆⒍༎㍄矐䴈飒瑡஝㆜褵奌켳礿㲕돩귐緥䯏翁阽疼㔛瞜Ⓝ༬㌊矕䴎飂琨த㆖褵奋켥祭㳻뎫궕緷䮲羟陥痴㕜瞬⒗༑㌐瞏䵦颬琨ோ㇕襡変콠礿㳻뎻귱綪䯡翪阶疮㔝矏⒵༌㌖矂䴂飉瑦௖㇗襳変켉祬㲋돵궈緧䯖翜阦疭㕑矑⓮ལ㍄瞑䵋领琨ோ㇕襡変콠礿㳧돃궋緰䯇翨陣疌㔷瞮⒧ཟ㍐矲䵚颞瑍௛㇌複夑콵祛㲞돂궇緼䮱羝陫痱㔱瞩ⓟཆ㌭矵䵕颫琂ோ㇕襡変콠礿㳻뎧궉緪䯆翁阰疌㔖瞉⒍བྷ㍩瞻䵋领琨ோ㇕襡変콠礿㳧돳귅綶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瞈䵟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㲚돋귰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褃奭켙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䴹预琨ி㇈襣奝켲祶㲵뎥궕緪䮼羣陙痨㕓矏Ⓝཉ㍄瞑䵋领琨ோ㇕襡変콠礣㲟돪궕綋䮿羌阚疬㔋矍Ⓝ༿㍙瞓䵙颐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疌㕑矏Ⓑཔ㍆矢䴟飔瑡அ㆒襣夆콾礒㳑뎧궕緥䮢美陳痨㕓矏Ⓝཉ㍄瞑䵋领琴ய㆜褬奧콽礽㲒돿궗緥䯔羓陱痺㕑矏Ⓑཔ㍆矸䴅飒瑭஌㆐褳変콯礡㳖뎧궕緥䮢美陳痨㕓矏Ⓝཉ㍄瞑䵋颚琧ய㆜褬夗콍礕㳻뎧궕緥䮢美陳痨㕓矏Ⓝཕ㍋矢䴟飖琶௦ㇿ襡変콠礿㳻뎧궕緥䮢美陯疛㔇瞟Ⓝ༤㍙瞓䵜预琶௦ㇿ襡変콠礿㳻뎧궕緥䮢美陳痨㕏瞫⒊༄㌗瞏䵦颬琨ோ㇕襡変콠礿㳻뎧궕緥䮢美陳痴㔷瞆⒎ཉ㌪瞌䵉飤瑭஌㇗襡夔콢礲㳪뎧귡緸䮠翧阽疼㔖瞈⒆༛㍆瞑䵄题琅௡㇕襡変콠礿㳻뎧궕緥䮢美陳痨㕓矓⒧ༀ㌉瞑䴥颛琪஧㆐褯変켖礢㳹뎶궗緥䯖羓陱疁㔝瞛⒆༎㌁矃䵉领琧௕ㇸ襋変콠礿㳻뎧궕緥䮢美陳痨㕓矓Ⓦ༭㌍矜䴘题琅௡㇕襡変콠礿㳻뎧궕緥䮢羒陼疛㔇瞟ⓝཤ㍮瞑䵋领琨ோ㇕襡変콠礣㳴돳귅綶䮼羣陙痨㕓矏Ⓝཉ㍄瞑䵋颚琧ஸㆇ褢夤콊礿㳻뎧궕緥䮾羁阃疺㔇矑⓮ལ㍄瞑䵋领琴௄ㆥ褳奚콾礒㳑뎧궕緥䮾翭阼疥㔞瞊⒍༝㌗瞑䵄题琅௡㇕襡夆켉祫㲶뎊궿緹䮭翪防疼㔒矑</t>
  </si>
  <si>
    <t>_DM|LnkdItm|_bdm.0e0e24f1f9434a6f9c35dc571fe2868c.edm|_bdm.1c49b58e60514221b434b46a305ca2af.edm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</si>
  <si>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颟琿௜㇗西夣콠礿㳻뎻귥綷䯶翝陭病㕹矏Ⓝཉ㍄瞑䵋颚瑘ஙㆁ襡夔콢礮㳢뎰궂緧䮢翧陮痪㕂矍Ⓝ༽㍙瞓䵛预琶௦ㇿ襡変콠礿㳻뎧궉綖䯰翍陳疉㔃瞟ⓞཋ㍜瞓䵋飰瑩இ㇈襣夐콹礨㳬뎧귺綩䯦羓陱痪㕓瞺⒓།㌦矈䵖预瑼஄㆝襣奼켰祻㲔뎺궗緷䮲羟除痦㕃矝Ⓧཙ㍕瞋䵚颖琦௟㇆襯夞콢礿㲘돳귷綼䮿羌阧疧㔛矍Ⓝ༪㌖矅䴤飈琵௉㇇襱夞콮礯㳩뎷궄緿䮳羞陽痼㕀矁ⓖཞ㍆瞏䵦颬琨ோ㇕襡変콠礿㳻뎻귶綱䯺翚陭疆㔖瞛Ⓝ༊㌅矂䴃领瑸ங㆚褷奍켥祻㳻돾궕綪䯲翋阡疩㔇瞆⒍༎㍄矐䴈飒瑡஝㆜褵奌켳礿㲕돩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</si>
  <si>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_DM|LnkdItm|_bdm.0e0e24f1f9434a6f9c35dc571fe2868c.edm|_bdm.6864a3b78b144d83b3f45da113c4e196.edm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</si>
  <si>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䵓颕琽௙㇗西夣콠礿㳻뎻귥綷䯶翝陭病㕹矏Ⓝཉ㍄瞑䵋颚瑘ஙㆁ襡夔콢礲㳣뎲궇緧䮢翧陮痪㕂矍Ⓝ༽㍙瞓䵛预琶௦ㇿ襡変콠礿㳻뎧궉綖䯰翍陳疉㔃瞟ⓞཋ㍜瞓䵋飰瑩இ㇈襣夑콳礪㳩뎧귺綩䯦羓陱痪㕓瞺⒓།㌦矈䵖预瑼஄㆝襣奼켰祻㲔뎺궗緷䮲羟除痦㕃矝Ⓧཙ㍕瞋䵚颖琦௟㇆襯夞콢礿㲘돳귷綼䮿羌阧疧㔛矍Ⓝ༪㌖矅䴤飈琵௉㇇襱夞콮礯㳩뎷궄緿䮳羞陽痼㕀矁ⓖཞ㍆瞏䵦颬琨ோ㇕襡変콠礿㳻뎻귶綱䯺翚陭疉㔗瞋⒊༝㌍矞䴅飕琨஄㆓襡奛켯祯㲾돳귌緥䯣翀阷痨㔖瞞⒖ༀ㌔矜䴎飈瑼ோ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痱㕇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㕁矗Ⓛ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뎵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</si>
  <si>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_DM|LnkdItm|_bdm.0e0e24f1f9434a6f9c35dc571fe2868c.edm|_bdm.eddacdc9e4d24f6c8e091a60c28eca9f.edm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</si>
  <si>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䵜颓琽௜㇗西夣콠礿㳻뎻귥綷䯶翝陭病㕹矏Ⓝཉ㍄瞑䵋颚瑘ஙㆁ襡夔콢礲㳬뎲궂緧䮢翧陮痪㕂矍Ⓝ༽㍙瞓䵛预琶௦ㇿ襡変콠礿㳻뎧궉綖䯰翍陳疉㔃瞟ⓞཋ㍜瞓䵋飰瑩இ㇈襣夞콵礪㳬뎧귺綩䯦羓陱痪㕓瞺⒓།㌦矈䵖预瑼஄㆝襣奼켰祻㲔뎺궗緷䮲羟除痦㕃矝Ⓧཙ㍕瞋䵚颖琦௟㇆襯夞콢礿㲘돳귷綼䮿羌阧疧㔛矍Ⓝ༪㌖矅䴤飈琵௉㇇襱夞콮礯㳩뎷궄緿䮳羞陽痼㕀矁ⓖཞ㍆瞏䵦颬琨ோ㇕襡変콠礿㳻뎻귶綱䯺翚陭疉㔗瞋⒊༝㌍矞䴅飕琨஄㆓襡奛켯祯㲾돳귌緥䯣翀阷痨㔖瞞⒖ༀ㌔矜䴎飈瑼ோㆻ褨奌콠祒㲴돳귝綶䮢翫阽疬㔖瞋Ⓝ༺㌁矁䴟飃瑥உ㆐褳夛콶礳㳻뎷궄緰䮾羁阐疼㔋瞛ⓝཤ㍮瞑䵋领琨ோ㇕襡変콠礣㲟돤귱綠䯤翀陳疞㔖瞝⒐ༀ㌋矟䵖预琺௉㇕褈她켴祭㳦돓귇綰䯧羌陭病㕹矏Ⓝཉ㍄瞑䵋领琨ோ㇕襡夕켉祛㳥돂귳緵䯆翪阒疌㕅矛⒠མ㍜矴䵛颟瑎௞㇍襴奬콹祚㳩뎴궆緽䮻翬阕痴㕜瞦⒧བྷ㍩瞻䵋领琨ோ㇕襡変콠礿㳧돃귚綦䯆翋阵疦㕍矢ⓩཉ㍄瞑䵋领琨ோ㇕襡夕켓祫㲫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ཝ㍆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奨켂祓㲞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瑊தㆱ褘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瞑䴿颛琪ஸㆁ褳奇켧礽㳻뎹궸総䮢美陳痨㕓矏Ⓝཉ㍄瞑䵋领琨ோ㇕襡奭켩祲㳻뎺궗綌䯦翖陱痨㔥矒Ⓛཛ㍜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䯆羌陳疜㕎矍⒰༝㌖矘䴅飁琪ோ㇚西夣콠礿㳻뎧궕緥䮢美陳痨㕓矏Ⓝཉ㍄瞍䴯飏瑥ோㆻ襼奠켤祧㳹돑궈緧䮷羌陳疜㕎矍⒪༇㌐矔䴌飃瑺௉㇕襮夤콊礿㳻뎧궕緥䮢美陳痨㕓矏Ⓝཉ㍘瞞䴯飏瑥஘㇋襌変콠礿㳻뎧궕緥䮢美陳痨㕏矀⒰༝㌔瞏䵦颬琨ோ㇕襡変콠礿㳻뎧궕緹䯑翚阣痨㔾矒Ⓛཞ㍆瞏䵦颬琨ோ㇕襡変콠礿㳻뎧궕緥䮢羒阗疡㔞瞜ⓝཤ㍮瞑䵋领琨ோ㇕襡変콠礿㳻뎧궕緥䮾翪阺疥㕓瞡ⓞཋ㌦矔䴌预琨஽㇈襣夘콢礿㲏뎥근綫䯶翋阴疭㔁矍Ⓝཆ㍚瞼䵡领琨ோ㇕襡変콠礿㳻뎧궕緥䮢美陯疌㔚瞂Ⓝ༧㍙瞓䴧飃瑦௉㇕褗夋콭礮㳹돓궈緧䯋翀阧疭㔔瞊⒑ཋ㍄瞞䵕颫琂ோ㇕襡変콠礿㳻뎧궕緥䮢美陯痧㔷瞆⒎༚㍚瞼䵡领琨ோ㇕襡変콠礿㳻뎧궉緪䯑翚阣痶㕾知Ⓝཉ㍄瞑䵋领琨ோ㇕襡夆켓祫㲫뎹궸総䮢美陳痨㕓矏Ⓝཉ㍘瞞䴸飔瑫௕ㇸ襋変콠礿㳻뎻궚綕䯰翚陭病㕹矏Ⓝཉ㍄瞍䵄飶瑺டㆆ西夣콠礿㳻뎻귶綪䯯翃阶疦㔇瞜Ⓝཆ㍚瞼䵡领琨ௗ㇚褈奄콾礒㳑뎨귱綤䯶翏陭</t>
  </si>
  <si>
    <t>_DM|LnkdItm|_bdm.0e0e24f1f9434a6f9c35dc571fe2868c.edm|_bdm.d3314f3bb40d4421a86e4d896543baf1.edm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</si>
  <si>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䵟颕琽௉㇋襌変콠礿㳻돗귇綱䯱羐陞痂㕓矏Ⓝཉ㍄瞑䵗飶瑺ட㇕褗夋콭礫㳨뎥궕綌䮿羌院痪㕓瞻ⓞཋ㍔瞓䵕颫琂ோ㇕襡変콠礿㳻돔귇綦䮢翯阣疸㕎矍ⓛཋ㍄矧䴊飊琵௉㇘襵夜콢礿㲔돣궈緧䮠美阆疸㔗瞭⒚པ㍆矅䴄风琪ோㆠ褱奦켮礢㳹뎷궄緲䮬羞陡痦㕃矞ⓙམ㍔瞟䵟颕琦௞㇂襣奪켲祫㲙뎺궗綱䯭翆陱痨㔰瞝⒗༦㌊瞌䵉颔琸௚㇂襯夛콮礯㳪뎶궅緫䮶羝陽痽㕄矍ⓝཤ㍮瞑䵋领琨ோ㇕襡変콠礣㲘돿귁緻䯁翆防疦㔔瞊Ⓝༀ㌊瞑䴄飒瑠எㆇ襡奚켳祺㲯뎧귻綬䯬翋陳疅㔜瞁⒗༁㌗瞑䴮飈瑬எ㆑襡奊켴祰㲹돵궕練䮮美陡痸㕂矙ⓟ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</si>
  <si>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_DM|LnkdItm|_bdm.0e0e24f1f9434a6f9c35dc571fe2868c.edm|_bdm.41f3e2281db64b9da074b2f055dbbf6c.edm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</si>
  <si>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颖琹௞㇗西夣콠礿㳻뎻귥綷䯶翝陭病㕹矏Ⓝཉ㍄瞑䵋颚瑘ஙㆁ襡夔콢礲㳪뎶궀緧䮢翧陮痪㕂矍Ⓝ༽㍙瞓䵛预琶௦ㇿ襡変콠礿㳻뎧궉綖䯰翍陳疉㔃瞟ⓞཋ㍜瞓䵋飰瑩இ㇈襣夘콰礮㳮뎧귺綩䯦羓陱痪㕓瞺⒓།㌦矈䵖预瑼஄㆝襣奼켰祻㲔뎺궗緷䮲羟除痦㕃矝Ⓧཙ㍕瞋䵚颖琦௟㇆襯夞콢礿㲘돳귷綼䮿羌阧疧㔛矍Ⓝ༪㌖矅䴤飈琵௉㇇襱夞콮礯㳩뎷궄緿䮳羞陽痼㕀矁ⓖཞ㍆瞏䵦颬琨ோ㇕襡変콠礿㳻뎻귶綱䯺翚陭疋㔛瞎⒍༎㌁瞑䴂飈琨஄ㆁ褩奛콠祾㲨돢귁綶䮢翠阺疦㔖矏⒮༆㌊矅䴃飕琨ம㆛褥奍콠祌㲾돳귐綨䯠翋阡痨㕁矙Ⓩཉ㍖瞁䵚颓琴௄ㆶ褵奝콾礒㳑뎧궕緥䮢美陳痨㕓矏ⓟ༭㌋矒䴯飃瑮அ㇕褗奛켳祶㲴뎺궗緷䮠美阚疻㔣瞛⒑པ㍆知䴙飓瑭௉㇋襌変콠礿㳻뎧궕緥䮢美陳痨㕏瞦⒧བྷ㍑矴䴭颖瑌யㆴ褅夝켃礮㳣뎷권綃䮷羖陦疌㔶矖⒦ཛ㍝瞂䵘颞琱னㆳ襽奠켄礡㳖뎧궕緥䮢美陳痨㕓矏Ⓝཕ㍋矵䴄飅瑌எ㆓褯夤콊礿㳻뎧궕緥䮢美陳痨㕏瞼⒗༙㌗瞏䵦颬琨ோ㇕襡変콠礿㳻뎧궕緹䯑翚阣痨㔾矒Ⓛཝ㍆瞏䵦颬琨ோ㇕襡変콠礿㳻뎧궕緥䮢羒阗疡㔞瞜ⓝཤ㍮瞑䵋领琨ோ㇕襡変콠礿㳻뎧궕緥䮾翪阺疥㕓瞡ⓞཋ㌰矐䴌预琨஽㇈襣奠켖礽㳻뎺궗綖䯶翜阺疦㔔矍Ⓝཆ㍚瞼䵡领琨ோ㇕襡変콠礿㳻뎧궕緥䮢美陯疌㔚瞂Ⓝ༧㍙瞓䴢飂瑰௉㇕褗夋콹礫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㔲瞭⒯༬㍆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綇䯍翪阊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祍㳹돓궈緧䯑翚阡疡㔝瞈Ⓛཉ㍋瞏䵦颬琨ோ㇕襡変콠礿㳻뎧궕緥䮢美陳痴㔷瞆⒎ཉ㌪瞌䵉飯瑬ஓ㇗襡夔콢礭㳢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瑌௉㇕褕夋켓祫㲩돩귒緧䮢羁陭病㕹矏Ⓝཉ㍄瞑䵋领琨ோ㇕襡変콠礿㳻돃규綨䮢翠陮痪㔺瞋⒛ཋ㍄矧䵖预琽௉㇕褕夋켉祱㲯돠귐綷䮠美陼痶㕾知Ⓝཉ㍄瞑䵋领琨ோ㇕襡変콠礿㳧돃규綨䯱羐陞痂㕓矏Ⓝཉ㍄瞑䵋领琨ோ㇕襡夆켓祫㲫뎊궿緥䮢美陳痨㕓矏Ⓝཉ㍄瞑䵋颚瑛டㆅ襡夔콢礨㳹뎊궿緥䮢美陳痨㕓矏Ⓝཉ㍄瞑䵋领琨ௗㆱ褨奚콾礒㳑뎧궕緥䮢美陳痨㕓矏Ⓝཉ㍄瞑䵋领琴ய㆜褬奧콽礽㲙돠궗緥䯔羓陱痥㕂矍Ⓝ༽㍙瞓䴢飈瑼எ㆒褤夋콠礰㳥뎍궕緥䮢美陳痨㕓矏Ⓝཉ㍄瞑䵋领琨ோ㇉褅奄콠祑㳦돋귐綫䮠美阅痵㕑矂ⓒཋ㍄知䵖预瑁அㆁ褤奌켲礽㳻뎹궸総䮢美陳痨㕓矏Ⓝཉ㍄瞑䵋领琨ோ㇉襮奀켭祬㳥뎍궕緥䮢美陳痨㕓矏Ⓝཉ㍄瞑䵗颉瑛டㆅ西夣콠礿㳻뎧궕緥䮢美陳痴㕜瞼⒗༙㌗瞏䵦颬琨ோ㇕襡変콠礿㳧돔귇綦䮼羣陙痨㕓矏Ⓝཉ㍄瞍䵄飶瑺ட㇋襌変콠礿㳻뎨귥綷䯶翝陭病㕹矏Ⓝཉ㍄瞍䴨飉瑥ஆ㆐褯奚콠礰㳥뎍궕緥䮾羁阚疼㔞矑⓮ལ㍘瞞䴯飇瑼ஊ㇋</t>
  </si>
  <si>
    <t>_DM|LnkdItm|_bdm.0e0e24f1f9434a6f9c35dc571fe2868c.edm|_bdm.fd99c06b5d694cf8bb8c453689253859.edm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</si>
  <si>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䵘颓琺௛㇗西夣콠礿㳻뎻귥綷䯶翝陭病㕹矏Ⓝཉ㍄瞑䵋颚瑘ஙㆁ襡夔콢礭㳨뎵궅緧䮢翧陮痪㕂矍Ⓝ༽㍙瞓䵛预琶௦ㇿ襡変콠礿㳻뎧궉綖䯰翍陳疉㔃瞟ⓞཋ㍜瞓䵋飰瑩இ㇈襣多콵礭㳫뎧귺綩䯦羓陱痪㕓瞺⒓།㌦矈䵖预瑼஄㆝襣奼켰祻㲔뎺궗緷䮲羟除痦㕃矝Ⓧཙ㍕瞋䵚颖琦௟㇆襯夞콢礿㲘돳귷綼䮿羌阧疧㔛矍Ⓝ༪㌖矅䴤飈琵௉㇇襱夞콮礯㳩뎷궄緿䮳羞陽痼㕀矁ⓖཞ㍆瞏䵦颬琨ோ㇕襡変콠礿㳻뎻귶綱䯺翚陭疘㔁瞀⒀༌㌁矕䴘领瑮ங㆚褬奚켡祳㲾돨귓緥䯠翛阠疡㔝瞊⒐༚㍄矄䴅飏瑼ோ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痱㕇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㕀矟Ⓛ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뎵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</si>
  <si>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_DM|LnkdItm|_bdm.0e0e24f1f9434a6f9c35dc571fe2868c.edm|_bdm.f6011f094d5644b6ba0775b4097b8073.edm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</si>
  <si>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颐琽௞㇃襣夤콊礿㳻뎧궉綕䯰翚阠痶㕾知Ⓝཉ㍄瞑䵋领琴஻ㆇ褵奿콽礽㳶뎱궀緰䮴羌陳疁㕎矍ⓒཋ㍄知䵖预琸௉㇋襌変콠礿㳻뎧궕緥䮾翽阡疫㕓瞮⒓༙㍙瞓䵓预琨஽㆔褭夋콭礮㳭뎲궃緧䮢翡阿疬㕎矍Ⓛཉ㌱矁䴏飤瑱௖㇗褵奁콢礿㲎돣귺綫䮿羌陡痸㕂矘Ⓧཙ㍖瞟䵛颗琲௚㇅襯多콮礪㳬뎧귶綷䯶翬阪痵㕑瞛⒌༁㍆瞑䴨飔瑼த㆛襼夛콰礮㳬뎷궇緫䮲羟险痹㕃矁ⓗཚ㍊瞄䵜预琶௦ㇿ襡変콠礿㳻뎧궕緥䮾翭阧疰㔇矑⒳༜㌖矒䴃飇瑻எㆆ襡奏콠祶㲵돢귆綱䯯翋阽疼㔀矏⒭ༀ㌊矔䵋飫瑧அㆁ褩変켅祱㲿돣궕綊䯡翚阼疪㔖瞝Ⓝམ㍈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㳢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독귐綢䮠美阅痵㕑矂ⓒཋ㍄知䵖预瑁அㆁ褤奌켲礽㳻뎹궸総䮢美陳痨㕓矏Ⓝཉ㍄瞑䵋领琨ோ㇕襡奭켩祲㳻뎺궗綉䯧翀陱痨㔥矒Ⓛང㍕瞓䵋飲琵௉ㆼ褯奌켧祺㲩뎧궚緻䮏群陳痨㕓矏Ⓝཉ㍄瞑䵋领琨ோ㇕襡夆켄祶㲶뎹궸総䮢美陳痨㕓矏Ⓝཉ㍄瞑䵋领琴௄ㆦ褵夗콍礕㳻뎧궕緥䮢美陳痨㕓矓Ⓦ༺㌐矁䴘题琅௡㇕襡変콠礿㳻뎻궚綖䯰翍陭病㕹矏Ⓝཉ㍄瞑䵋颚琧஻ㆇ褵夤콊礿㳻뎧궉緪䯒翜阧疻㕍矢ⓩཉ㍄瞑䵋颚瑋஄㆘褬奇켴祬㳻뎹궸総䮢美陯痧㔺瞛⒎བྷ㍩瞻䵗颉瑌ஊㆁ褠</t>
  </si>
  <si>
    <t>_DM|LnkdItm|_bdm.0e0e24f1f9434a6f9c35dc571fe2868c.edm|_bdm.1792b30e80f0418a8a2d0c64b185373d.edm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</si>
  <si>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频琿௞㇀襣夤콊礿㳻뎧궉綕䯰翚阠痶㕾知Ⓝཉ㍄瞑䵋领琴஻ㆇ褵奿콽礽㳶뎰궂緰䮷羌陳疁㕎矍ⓒཋ㍄知䵖预琸௉㇋襌変콠礿㳻뎧궕緥䮾翽阡疫㕓瞮⒓༙㍙瞓䵓预琨஽㆔褭夋콭礮㳬뎲궀緧䮢翡阿疬㕎矍Ⓛཉ㌱矁䴏飤瑱௖㇗褵奁콢礿㲎돣귺綫䮿羌陡痸㕂矘Ⓧཙ㍖瞟䵛颗琲௚㇅襯多콮礪㳬뎧귶綷䯶翬阪痵㕑瞛⒌༁㍆瞑䴨飔瑼த㆛襼夛콰礮㳬뎷궇緫䮲羟险痹㕃矁ⓗཚ㍊瞄䵜预琶௦ㇿ襡変콠礿㳻뎧궕緥䮾翭阧疰㔇矑⒳༜㌖矒䴃飇瑻எㆆ襡奏콠祶㲵돢귆綱䯯翋阽疼㔀矏⒭ༀ㌊矔䵋飫瑧அㆁ褩変켅祱㲿돣궕綖䯧翞阧疭㔞瞍⒆༛㍄瞃䵝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권緱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緶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夜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</si>
  <si>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_DM|LnkdItm|_bdm.0e0e24f1f9434a6f9c35dc571fe2868c.edm|_bdm.17bac75a9e314bef838a282950c31546.edm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</si>
  <si>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颓琸௙㇗西夣콠礿㳻뎻귥綷䯶翝陭病㕹矏Ⓝཉ㍄瞑䵋颚瑘ஙㆁ襡夔콢礮㳪뎷궇緧䮢翧陮痪㕂矍Ⓝ༽㍙瞓䵛预琶௦ㇿ襡変콠礿㳻뎧궉綖䯰翍陳疉㔃瞟ⓞཋ㍜瞓䵋飰瑩இ㇈襣夘콵礯㳩뎧귺綩䯦羓陱痪㕓瞺⒓།㌦矈䵖预瑼஄㆝襣奼켰祻㲔뎺궗緷䮲羟除痦㕃矝Ⓧཙ㍕瞋䵚颖琦௟㇆襯夞콢礿㲘돳귷綼䮿羌阧疧㔛矍Ⓝ༪㌖矅䴤飈琵௉㇇襱夞콮礯㳩뎷궄緿䮳羞陽痼㕀矁ⓖཞ㍆瞏䵦颬琨ோ㇕襡変콠礿㳻뎻귶綱䯺翚陭疛㔒瞃⒆༚㍄矞䴍领瑡அㆃ褤奝켭祺㲵돴궕綋䯫翀阶痨㔾瞀⒍༝㌌矂䵋飣瑦ஏ㆐褥奦켣祫㲴돢귇緥䮳羂陳痺㕃矞ⓕཕ㍋矲䴟飞瑼௕ㇸ襋変콠礿㳻뎧궕緥䮢羒阗疧㔐瞫⒆༏㌊瞑䴽飃瑺஘㆜褮夔콢礭㳹돎귆綕䯶翜陮痪㔧瞝⒖༌㍆瞏䵦颬琨ோ㇕襡変콠礿㳻뎧궕緹䯋翪陭痽㔶瞩ⓓ༭㌠矰䴯颐琼ந㇄襹夙콹祙㳮뎲귱綀䮻翫陡痱㕀矜ⓛཐ㌦矷䵗颉瑁ய㇋襌変콠礿㳻뎧궕緥䮢美陯痧㔷瞀⒀༭㌁矗䴅题琅௡㇕襡変콠礿㳻뎧궕緹䯑翚阣疻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襳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ཛ㍆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褃奎콢礿㲍뎥궘練䮠美阇痵㕑瞦⒍༝㌁矖䴎飔琪ோ㇚西夣콠礿㳻뎧궕緥䮢美陳痨㕓矏Ⓝཉ㍄瞍䴯飏瑥ோㆻ襼奥켥祱㳹돑궈緧䮯羟陱痨㔧矒Ⓛ༠㌊矅䴎飁瑭ங㇗襡夗콍礕㳻뎧궕緥䮢美陳痨㕓矏Ⓝཉ㍄瞍䵄飢瑡ஆㆆ西夣콠礿㳻뎧궕緥䮢美陳痨㕓矓Ⓦ༺㌐矁䵕颫琂ோ㇕襡変콠礿㳻뎧궉緪䯑翚阣疻㕍矢ⓩཉ㍄瞑䵋领琨ோ㇕襽奺켲祼㳥뎍궕緥䮢美陳痨㕏矀⒳༛㌐瞏䵦颬琨ோ㇕襡夆켐祭㲯뎹궸総䮢美陳痨㕏瞬⒌༄㌉矔䴅飒瑻ோ㇚西夣콠礿㳧돎귁綨䮼羣陙痴㕜瞫⒂༝㌅瞏</t>
  </si>
  <si>
    <t>_DM|LnkdItm|_bdm.0e0e24f1f9434a6f9c35dc571fe2868c.edm|_bdm.6731e2b325ac48e9912863c77cd8f95c.edm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</si>
  <si>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䵓颖琸௛㇗西夣콠礿㳻뎻귥綷䯶翝陭病㕹矏Ⓝཉ㍄瞑䵋颚瑘ஙㆁ襡夔콢礮㳣뎷궅緧䮢翧陮痪㕂矍Ⓝ༽㍙瞓䵛预琶௦ㇿ襡変콠礿㳻뎧궉綖䯰翍陳疉㔃瞟ⓞཋ㍜瞓䵋飰瑩இ㇈襣夑콰礯㳫뎧귺綩䯦羓陱痪㕓瞺⒓།㌦矈䵖预瑼஄㆝襣奼켰祻㲔뎺궗緷䮲羟除痦㕃矝Ⓧཙ㍕瞋䵚颖琦௟㇆襯夑콢礿㲘돳귷綼䮿羌阧疧㔛矍Ⓝ༪㌖矅䴤飈琵௉㇇襱夞콮礯㳩뎷궄緿䮳羞陽痼㕀矁ⓖད㍆瞏䵦颬琨ோ㇕襡変콠礿㳻뎻귶綱䯺翚陭疛㔒瞃⒆༚㍄矞䴍领瑡அㆃ褤奝켭祺㲵돴궕綋䯫翀阶痨㔾瞀⒍༝㌌矂䵋飣瑦ஏ㆐褥奺켥祯㲯돪귗綠䯰美陡痾㕟矏ⓑཙ㍕瞄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夝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多콲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䵞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</si>
  <si>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_DM|LnkdItm|_bdm.0e0e24f1f9434a6f9c35dc571fe2868c.edm|_bdm.f753e641b5864fa69762454205a2fcc9.edm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</si>
  <si>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䵘颒琪௕ㇸ襋変콠礿㳧돵귁綶䮼羣陙痨㕓矏Ⓝཉ㍄瞍䴻飔瑼ோㆣ襼够콳礫㳹돎궈緧䮳羌陳疜㕎矍ⓓཋ㍚瞼䵡领琨ோ㇕襡変콠礣㲈돤궕綄䯲翞陮痪㕋矍Ⓝ༿㌅矝䵖预琾௘㇁襣奦켬祻㳦뎥궕綐䯲翊阑疱㕎矍⒗༆㌌瞓䵋飳瑸ஏㆺ褯夋콲礯㳪뎩궅緷䮬羞院痲㕂矟Ⓧཝ㍗瞟䵞颞琪ோㆶ褳奫켹礢㳹돨귝緧䮢翭阡疼㔼瞁ⓞཋ㍖瞁䵚频琦௛㇇襯夘콺礮㳫뎳궆緫䮷羖陱痶㕾知Ⓝཉ㍄瞑䵋领琨ோ㇕襡奪켴祧㲯돗귇綪䯡翋阶疬㔀矏⒅༛㌋矜䵋飕瑩இ㆐襡奏콠祼㲴돳궕綨䯧翚阻疧㔗矏⒊༇㌒矔䴘飒瑥எ㆛褵変켎祶㲵뎧그綪䯬翚阻疻㕓瞪⒍།㌁矕䵋飩瑫ட㆚褣奛콠礮㳷뎵궅練䮴羒陼疋㔇瞗⒗བྷ㍩瞻䵋领琨ோ㇕襡変콠礿㳧돨귖綁䯧翈阽痨㔥瞊⒑༚㌍矞䴅颛琪௙㇗襡奚켐祫㲩뎥귡綷䯷翋陱痶㕾知Ⓝཉ㍄瞑䵋领琨ோ㇕襡変콼祖㲟뎲귰綃䮲翪阗疉㔷矙ⓗ༪㍕瞉䴮颖琱஭㇀襹奭켅礦㲞뎾궆緶䮺羗阑疎㕏矀⒪༭㍚瞼䵡领琨ோ㇕襡変콠礿㳻뎨귱綪䯡翪阶疮㔝矑⓮ལ㍄瞑䵋领琨ோ㇕襡変콼祌㲯돴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ཐ㍐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켁祝㲗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னㆺ褅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瞂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翪陱痨㔧矒Ⓛ༺㌐矃䴂飈瑯௉㇕襮夤콊礿㳻뎧궕緥䮢美陳痨㕓矏Ⓝཉ㍄瞑䵗飢瑡ஆ㇕褏夋켉祻㲣뎧귣緸䮠羜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石䴎飁琪ோㆣ襼处콱礽㳻뎺궗綌䯬翚阶疯㔖瞝Ⓛཉ㍋瞏䵦颬琨ோ㇕襡変콠礿㳻뎧궕緥䮢美陳痴㔷瞆⒎ཉ㌪瞌䵉飪瑭அ㇗襡夔콢礲㳪뎧귡緸䮠翧阽疼㔖瞈⒆༛㍆瞑䵄题琅௡㇕襡変콠礿㳻뎧궕緥䮢美陳痴㕜瞫⒊༄㌗瞏䵦颬琨ோ㇕襡変콠礿㳻뎧궕緹䮭翽阧疸㕍矢ⓩཉ㍄瞑䵋领琨ோ㇕襡夕콯祌㲯돴궋緈䮈美陳痨㕓矏Ⓝཉ㍄瞍䵄飵瑺ஈ㇋襌変콠礿㳻뎧궉緪䯒翜阧痶㕾知Ⓝཉ㍄瞑䵗颉瑘ஙㆁ褲夤콊礿㳻뎧궉綆䯭翃阾疭㔝瞛⒐ཉ㍋瞏䵦颬琨ோ㇉襮奝켭礡㳖뎻궚綁䯣翚防痶</t>
  </si>
  <si>
    <t>_DM|LnkdItm|_bdm.0e0e24f1f9434a6f9c35dc571fe2868c.edm|_bdm.b61ea447205a4fb59c5150c85aed4472.edm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</si>
  <si>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䵛颕琹௘㇗西夣콠礿㳻뎻귥綷䯶翝陭病㕹矏Ⓝཉ㍄瞑䵋颚瑘ஙㆁ襡夔콢礮㳫뎶궆緧䮢翧陮痪㕂矍Ⓝ༽㍙瞓䵛预琶௦ㇿ襡変콠礿㳻뎧궉綖䯰翍陳疉㔃瞟ⓞཋ㍜瞓䵋飰瑩இ㇈襣夙콳礮㳨뎧귺綩䯦羓陱痪㕓瞺⒓།㌦矈䵖预瑼஄㆝襣奼켰祻㲔뎺궗緷䮲羟除痦㕃矝Ⓧཙ㍕瞋䵚颖琦௟㇆襯夑콢礿㲘돳귷綼䮿羌阧疧㔛矍Ⓝ༪㌖矅䴤飈琵௉㇇襱夞콮礯㳩뎷궄緿䮳羞陽痼㕀矁ⓖད㍆瞏䵦颬琨ோ㇕襡変콠礿㳻뎻귶綱䯺翚陭疆㔖瞛Ⓝ༊㌅矂䴃领瑸ங㆚褷奍켥祻㳻돾궕緭䯷翝阶疬㕓瞆⒍ཀ㍄矘䴅飐瑭஘ㆁ褨奎콠祾㲸돮귃綬䯶翇阶疻㕓瞡⒊༇㌁瞑䴦飉瑦ட㆝褲奬켮祻㲾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礦㳯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㳨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</si>
  <si>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_DM|LnkdItm|_bdm.0e0e24f1f9434a6f9c35dc571fe2868c.edm|_bdm.4a23dfe6219140eab2ea203fdd6dc7b8.edm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</si>
  <si>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䵓颕琺௜㇗西夣콠礿㳻뎻귥綷䯶翝陭病㕹矏Ⓝཉ㍄瞑䵋颚瑘ஙㆁ襡夔콢礲㳣뎵궂緧䮢翧陮痪㕂矍Ⓝ༽㍙瞓䵛预琶௦ㇿ襡変콠礿㳻뎧궉綖䯰翍陳疉㔃瞟ⓞཋ㍜瞓䵋飰瑩இ㇈襣夑콳礭㳬뎧귺綩䯦羓陱痪㕓瞺⒓།㌦矈䵖预瑼஄㆝襣奼켰祻㲔뎺궗緷䮲羟除痦㕃矝Ⓧཙ㍕瞋䵚颖琦௟㇆襯夑콢礿㲘돳귷綼䮿羌阧疧㔛矍Ⓝ༪㌖矅䴤飈琵௉㇇襱夞콮礯㳩뎷궄緿䮳羞陽痼㕀矁ⓖད㍆瞏䵦颬琨ோ㇕襡変콠礿㳻뎻귶綱䯺翚陭疆㔖瞛Ⓝ༊㌅矂䴃领瑸ங㆚褷奍켥祻㳻돾궕緭䯷翝阶疬㕓瞆⒍ཀ㍄矘䴅飐瑭஘ㆁ褨奎콠祾㲸돮귃綬䯶翇阶疻㕓瞡⒊༇㌁瞑䴦飉瑦ட㆝褲奬켮祻㲾뎧귦綠䯲翚阶疥㔑瞊⒑ཉ㍖瞇䵇领琺௛㇄襴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뎾궁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궆緱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</si>
  <si>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_DM|LnkdItm|_bdm.0e0e24f1f9434a6f9c35dc571fe2868c.edm|_bdm.136494fd1cc446709e719ded47cc78f4.edm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</si>
  <si>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䵟颟琾௉㇋襌変콠礿㳻돗귇綱䯱羐陞痂㕓矏Ⓝཉ㍄瞑䵗飶瑺ட㇕褗夋콴礫㳢뎥궕綌䮿羌院痪㕓瞻ⓞཋ㍔瞓䵕颫琂ோ㇕襡変콠礿㳻돔귇綦䮢翯阣疸㕎矍ⓛཋ㍄矧䴊飊琵௉㇁襵够콢礿㲔돣궈緧䮠美阆疸㔗瞭⒚པ㍆矅䴄风琪ோㆠ褱奦켮礢㳹뎷궄緲䮬羞陡痦㕃矞ⓙམ㍔瞟䵟颕琦௞㇍襣奪켲祫㲙뎺궗綱䯭翆陱痨㔰瞝⒗༦㌊瞌䵉颔琸௚㇂襯夛콮礯㳪뎶궅緫䮶羝陽痽㕋矍ⓝཤ㍮瞑䵋领琨ோ㇕襡変콠礣㲘돿귁緻䯒翜阼疫㔖瞊⒇༚㍄矗䴙飉瑥ோㆆ褵奊켫礿㲴돳규綪䯬美阶疰㔖瞝⒀ༀ㌗矔䴘领瑆ஂ㆛褤奤켯祱㲯돴궕綀䯬翊阶疬㕓瞠⒀༝㌋矓䴎飔琨௚㇙襡夙콱礩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羗陧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陠痾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㳩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</si>
  <si>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_DM|LnkdItm|_bdm.0e0e24f1f9434a6f9c35dc571fe2868c.edm|_bdm.b695b64c1f494d06bb69d0ef66d62c16.edm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</si>
  <si>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䵘颞琽௉㇋襌変콠礿㳻돗귇綱䯱羐陞痂㕓矏Ⓝཉ㍄瞑䵗飶瑺ட㇕褗夋콳礬㳣뎥궕綌䮿羌院痪㕓瞻ⓞཋ㍔瞓䵕颫琂ோ㇕襡変콠礿㳻돔귇綦䮢翯阣疸㕎矍ⓛཋ㍄矧䴊飊琵௉㇆襲夜콢礿㲔돣궈緧䮠美阆疸㔗瞭⒚པ㍆矅䴄风琪ோㆠ褱奦켮礢㳹뎷궄緲䮬羞陡痦㕃矞ⓙམ㍔瞟䵟颕琦௞㇍襣奪켲祫㲙뎺궗綱䯭翆陱痨㔰瞝⒗༦㌊瞌䵉颔琸௚㇂襯夛콮礯㳪뎶궅緫䮶羝陽痽㕋矍ⓝཤ㍮瞑䵋领琨ோ㇕襡変콠礣㲘돿귁緻䯒翜阼疫㔖瞊⒇༚㍄矗䴙飉瑥ோㆆ褵奊켫礿㲴돳규綪䯬美阶疰㔖瞝⒀ༀ㌗矔䴘领瑆ஂ㆛褤奤켯祱㲯돴궕綀䯬翊阶疬㕓瞼⒆༙㌐矔䴆飄瑭ங㇕襳夅콠礭㳫뎲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㕊矛Ⓛ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矜ⓕ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궀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</si>
  <si>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_DM|LnkdItm|_bdm.0e0e24f1f9434a6f9c35dc571fe2868c.edm|_bdm.aeb4ebac6c6047ef89a44dd80a62150c.edm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</si>
  <si>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颕琸௛㇗西夣콠礿㳻뎻귥綷䯶翝陭病㕹矏Ⓝཉ㍄瞑䵋颚瑘ஙㆁ襡夔콢礲㳪뎷궅緧䮢翧陮痪㕂矍Ⓝ༽㍙瞓䵛预琶௦ㇿ襡変콠礿㳻뎧궉綖䯰翍陳疉㔃瞟ⓞཋ㍜瞓䵋飰瑩இ㇈襣夘콳礯㳫뎧귺綩䯦羓陱痪㕓瞺⒓།㌦矈䵖预瑼஄㆝襣奼켰祻㲔뎺궗緷䮲羟除痦㕃矝Ⓧཙ㍕瞋䵚颖琦௟㇆襯夑콢礿㲘돳귷綼䮿羌阧疧㔛矍Ⓝ༪㌖矅䴤飈琵௉㇇襱夞콮礯㳩뎷궄緿䮳羞陽痼㕀矁ⓖད㍆瞏䵦颬琨ோ㇕襡変콠礿㳻뎻귶綱䯺翚陭疁㔝瞌⒌༄㌁瞑䴟飇瑰ோㆂ褨奁켨祰㲷돮귛綢䮢翞防疱㔞瞊⒍༝㍄矐䴘飕瑧ஈ㆜褠奌켤礿㲬돳귝緥䯰翋阠疼㔁瞆⒀༝㌁矕䵋飕瑼஄㆖褪奟켥祬㲯돩귒緥䯌翇阽疭㕓瞢⒌༇㌐矙䴘领瑍அ㆑褤変켏祼㲯돥귐綷䮢羟陿痨㕁矟ⓒཟ㍘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襵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襲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</si>
  <si>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_DM|LnkdItm|_bdm.0e0e24f1f9434a6f9c35dc571fe2868c.edm|_bdm.baa98bf357eb4f3a8cf61c1b310843b9.edm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</si>
  <si>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颔琱௞㇗西夣콠礿㳻뎻귥綷䯶翝陭病㕹矏Ⓝཉ㍄瞑䵋颚瑘ஙㆁ襡夔콢礲㳪뎾궀緧䮢翧陮痪㕂矍Ⓝ༽㍙瞓䵛预琶௦ㇿ襡変콠礿㳻뎧궉綖䯰翍陳疉㔃瞟ⓞཋ㍜瞓䵋飰瑩இ㇈襣夘콲礦㳮뎧귺綩䯦羓陱痪㕓瞺⒓།㌦矈䵖预瑼஄㆝襣奼켰祻㲔뎺궗緷䮲羟除痦㕃矝Ⓧཙ㍕瞋䵚颖琦௟㇆襯夑콢礿㲘돳귷綼䮿羌阧疧㔛矍Ⓝ༪㌖矅䴤飈琵௉㇇襱夞콮礯㳩뎷궄緿䮳羞陽痼㕀矁ⓖད㍆瞏䵦颬琨ோ㇕襡変콠礿㳻뎻귶綱䯺翚陭疁㔝瞌⒌༄㌁瞑䴟飇瑰ோㆂ褨奁켨祰㲷돮귛綢䮢翞防疱㔞瞊⒍༝㍄矐䴘飕瑧ஈ㆜褠奌켤礿㲬돳귝緥䯰翋阠疼㔁瞆⒀༝㌁矕䵋飕瑼஄㆖褪奟켥祬㲯돩귒緥䯌翇阽疭㕓瞢⒌༇㌐矙䴘领瑍அ㆑褤変켓祺㲫돢귘綧䯧翜陳痺㕅矃Ⓝཛ㍔瞀䵞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夐콴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콳礨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颓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</si>
  <si>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_DM|LnkdItm|_bdm.0e0e24f1f9434a6f9c35dc571fe2868c.edm|_bdm.ae5bcc0a53a246208220eb99b505fafd.edm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</si>
  <si>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䵒频琸௙㇄襣夤콊礿㳻뎧궉綕䯰翚阠痶㕾知Ⓝཉ㍄瞑䵋领琴஻ㆇ褵奿콽礽㳶뎰궅緷䮳羌陳疁㕎矍ⓒཋ㍄知䵖预琸௉㇋襌変콠礿㳻뎧궕緥䮾翽阡疫㕓瞮⒓༙㍙瞓䵓预琨஽㆔褭夋콭礦㳬뎵궄緧䮢翡阿疬㕎矍Ⓛཉ㌱矁䴏飤瑱௖㇗褵奁콢礿㲎돣귺綫䮿羌陡痸㕂矘Ⓧཙ㍖瞟䵛颗琲௚㇅襯多콮礪㳣뎧귶綷䯶翬阪痵㕑瞛⒌༁㍆瞑䴨飔瑼த㆛襼夛콰礮㳬뎷궇緫䮲羟险痹㕃矁ⓗཚ㍊瞄䵓预琶௦ㇿ襡変콠礿㳻뎧궕緥䮾翭阧疰㔇矑⒰༝㌋矒䴀领瑺எㆅ褴奊켨祾㲨돴궕綋䯫翀阶痨㔾瞀⒍༝㌌矂䵋飣瑦ஏ㆐褥奦켣祫㲴돢귇緥䮳羂陳痺㕃矞ⓕཕ㍋矲䴟飞瑼௕ㇸ襋変콠礿㳻뎧궕緥䮢羒阗疧㔐瞫⒆༏㌊瞑䴽飃瑺஘㆜褮夔콢礭㳹돎귆綕䯶翜陮痪㔧瞝⒖༌㍆瞏䵦颬琨ோ㇕襡変콠礿㳻뎧궕緹䯋翪陭痽㔶瞩ⓓ༭㌠矰䴯颐琼ந㇄襹夙콹祙㳮뎲귱綀䮻翫陡痱㕀矜ⓛཐ㌦矷䵗颉瑁ய㇋襌変콠礿㳻뎧궕緥䮢美陯痧㔷瞀⒀༭㌁矗䴅题琅௡㇕襡変콠礿㳻뎧궕緹䯑翚阣疻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襹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ཛ㍆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褃奎콢礿㲍뎥궘練䮠美阇痵㕑瞦⒍༝㌁矖䴎飔琪ோ㇚西夣콠礿㳻뎧궕緥䮢美陳痨㕓矏Ⓝཉ㍄瞍䴯飏瑥ோㆻ襼奥켥祱㳹돑궈緧䮯羟陱痨㔧矒Ⓛ༠㌊矅䴎飁瑭ங㇗襡夗콍礕㳻뎧궕緥䮢美陳痨㕓矏Ⓝཉ㍄瞍䵄飢瑡ஆㆆ西夣콠礿㳻뎧궕緥䮢美陳痨㕓矓Ⓦ༺㌐矁䵕颫琂ோ㇕襡変콠礿㳻뎧궉緪䯑翚阣疻㕍矢ⓩཉ㍄瞑䵋领琨ோ㇕襽奺켲祼㳥뎍궕緥䮢美陳痨㕏矀⒳༛㌐瞏䵦颬琨ோ㇕襡夆켐祭㲯뎹궸総䮢美陳痨㕏瞬⒌༄㌉矔䴅飒瑻ோ㇚西夣콠礿㳧돎귁綨䮼羣陙痴㕜瞫⒂༝㌅瞏</t>
  </si>
  <si>
    <t>_DM|LnkdItm|_bdm.0e0e24f1f9434a6f9c35dc571fe2868c.edm|_bdm.f75b1855846e41119eeecd54a21d5a6c.edm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</si>
  <si>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䵙颒琸௝㇇襣夤콊礿㳻뎧궉綕䯰翚阠痶㕾知Ⓝཉ㍄瞑䵋领琴஻ㆇ褵奿콽礽㳶뎳궅緳䮰羌陳疁㕎矍ⓒཋ㍄知䵖预琸௉㇋襌変콠礿㳻뎧궕緥䮾翽阡疫㕓瞮⒓༙㍙瞓䵓预琨஽㆔褭夋콭礭㳯뎱궇緧䮢翡阿疬㕎矍Ⓛཉ㌱矁䴏飤瑱௖㇗褵奁콢礿㲎돣귺綫䮿羌陡痸㕂矘Ⓧཙ㍖瞟䵛颗琲௚㇅襯多콮礪㳣뎧귶綷䯶翬阪痵㕑瞛⒌༁㍆瞑䴨飔瑼த㆛襼夛콰礮㳬뎷궇緫䮲羟险痹㕃矁ⓗཚ㍊瞄䵓预琶௦ㇿ襡変콠礿㳻뎧궕緥䮾翭阧疰㔇矑⒰༝㌋矒䴀领瑺எㆅ褴奊켨祾㲨돴궕綋䯫翀阶痨㔾瞀⒍༝㌌矂䵋飣瑦ஏ㆐褥奺켥祯㲯돪귗綠䯰美陡痾㕟矏ⓑཙ㍕瞄䵗颉瑋டㆍ褵夤콊礿㳻뎧궕緥䮢美陳痨㕏瞫⒌༊㌠矔䴍飈琨஽㆐褳奀켯祱㳦뎵궗緥䯋翝阃疼㔁矒Ⓛ༽㌖矄䴎预琶௦ㇿ襡変콠礿㳻뎧궕緥䮢美陯疁㔷矑ⓖ༬㌢瞁䴯飢瑉ய㇃襵夘콸祚㳫돁궀緽䮷翪阖痱㔶矝ⓚཚ㍗瞉䵒飤瑎ௗ㇚褈夗콍礕㳻뎧궕緥䮢美陳痨㕓矓Ⓦ༭㌋矒䴯飃瑮அ㇋襌変콠礿㳻뎧궕緥䮢美陯疛㔇瞟⒐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夝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多콸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䵞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</si>
  <si>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_DM|LnkdItm|_bdm.0e0e24f1f9434a6f9c35dc571fe2868c.edm|_bdm.9ab0984d024a4c239c01f4ffeb017d8f.edm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</si>
  <si>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颗琽௉㇋襌変콠礿㳻돗귇綱䯱羐陞痂㕓矏Ⓝཉ㍄瞑䵗飶瑺ட㇕褗夋콱礮㳪뎥궕綌䮿羌院痪㕓瞻ⓞཋ㍔瞓䵕颫琂ோ㇕襡変콠礿㳻돔귇綦䮢翯阣疸㕎矍ⓛཋ㍄矧䴊飊琵௉㇄襰夜콢礿㲔돣궈緧䮠美阆疸㔗瞭⒚པ㍆矅䴄风琪ோㆠ褱奦켮礢㳹뎷궄緲䮬羞陡痦㕃矞ⓙམ㍔瞟䵟颕琦௞㇍襣奪켲祫㲙뎺궗綱䯭翆陱痨㔰瞝⒗༦㌊瞌䵉颔琸௚㇂襯夛콮礯㳪뎶궅緫䮶羝陽痽㕋矍ⓝཤ㍮瞑䵋领琨ோ㇕襡変콠礣㲘돿귁緻䯖翏阫痨㔑瞊⒍༌㌂矘䴟领瑧஍㇕褤奊켥祬㲨돴귁綪䯡翅陾疪㔒瞜⒆།㍄矒䴄飋瑸எ㆛褲奝켩祰㲵돣귐綡䯷翍阧疡㔜瞁⒐ཉ㌪矘䴅飃琨஦㆚褯奁켳礿㲞돣귐綡䮢翡阰疼㔜瞍⒆༛㍄瞀䵇领琺௛㇄襷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뎾궁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궆緼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</si>
  <si>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_DM|LnkdItm|_bdm.0e0e24f1f9434a6f9c35dc571fe2868c.edm|_bdm.2a85fac5bb8241789cec85b911fb6c24.edm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</si>
  <si>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瞆䵒颓琪௕ㇸ襋変콠礿㳧돵귁綶䮼羣陙痨㕓矏Ⓝཉ㍄瞍䴻飔瑼ோㆣ襼夞콹礪㳹돎궈緧䮳羌陳疜㕎矍ⓓཋ㍚瞼䵡领琨ோ㇕襡変콠礣㲈돤궕綄䯲翞陮痪㕋矍Ⓝ༿㌅矝䵖预琿௒㇀襣奦켬祻㳦뎥궕綐䯲翊阑疱㕎矍⒗༆㌌瞓䵋飳瑸ஏㆺ褯夋콲礯㳪뎩궅緷䮬羞院痲㕂矟Ⓧཝ㍗瞟䵞颞琪ோㆶ褳奫켹礢㳹돨귝緧䮢翭阡疼㔼瞁ⓞཋ㍖瞁䵚频琦௛㇇襯夘콺礮㳫뎳궆緫䮷羖陱痶㕾知Ⓝཉ㍄瞑䵋领琨ோ㇕襡奪켴祧㲯돓귔綽䮢翌阶疦㔖瞉⒊༝㍄矞䴍领瑭ஓ㆖褤奚콠祬㲯돤귞編䯠翏阠疭㔗矏⒀༆㌉矁䴎飈瑻ஊㆁ褨奇콠祻㲾돲귖綱䯫翁阽疻㕓瞡⒊༇㌁瞑䴦飉瑦ட㆝褲奬켮祻㲾뎧귦綠䯲翚阶疥㔑瞊⒑ཉ㍖瞇䵇领琺௛㇄襴夆켃祫㲣뎹궸総䮢美陳痨㕓矏Ⓝཉ㍄瞑䵗飢瑧ஈㆱ褤奇콠祉㲾돴규綪䯬羓陱痺㕑矏⒪༚㌴矅䴙颛琪ிㆇ褴夋콾礒㳑뎧궕緥䮢美陳痨㕓矏Ⓝཉ㍘矸䴯题琽மㆳ襱奭켁祛㳭도궄緽䯇羞陪疎㕆矗ⓖ༭㌡瞈䴮颔琱௘㇆襹奫켆礣㳴돃궋緈䮈美陳痨㕓矏Ⓝཉ㍄瞑䵋颚琧ய㆚褢奌켦祱㳥뎍궕緥䮢美陳痨㕓矏Ⓝཉ㍘矢䴟飖瑻௕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뎾궁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ㆱ褈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石䴧飣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疊㔼瞫Ⓔ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귧緧䮢翺陮痪㔠瞛⒑ༀ㌊矖䵉领琧௕ㇸ襋変콠礿㳻뎧궕緥䮢美陳痨㕓矏Ⓝཕ㌠矘䴆领瑆௖㇗褈契콢礿㲍뎥궆緼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궂緧䮼羣陙痨㕓矏Ⓝཉ㍄瞑䵋领琨ோ㇕襡夕켄祶㲶뎹궸総䮢美陳痨㕓矏Ⓝཉ㍄瞑䵋领琨ோ㇕襡奭켩祲㳻뎺궗綇䯧翉陱痨㔥矒Ⓛང㍕瞓䵋飲琵௉ㆼ褯奌켧祺㲩뎧궚緻䮏群陳痨㕓矏Ⓝཉ㍄瞑䵋领琨ோ㇕襡変콼祛㲲뎧귻緸䮠翢阶疦㕑矏⒵པ㍆瞜䵚预琨ி㇈襣奇켴祺㲼돵궗緥䮭羐陞痂㕓矏Ⓝཉ㍄瞑䵋领琨ோ㇕襡変콼礰㲟돪귆緻䮏群陳痨㕓矏Ⓝཉ㍄瞑䵋领琨ோ㇉襮奝켰礡㳖뎧궕緥䮢美陳痨㕓矏Ⓝཕ㍋矢䴟飖瑻௕ㇸ襋変콠礿㳻뎧궕緹䮭翽阡疫㕍矢ⓩཉ㍄瞑䵋领琨ௗ㇚褑奝콾礒㳑뎧궕緥䮾羁阃疺㔇瞜ⓝཤ㍮瞑䵋领琨ௗㆶ褮奄켥祱㲯뎧궚緻䮏群陳痨㕏矀⒪༝㌉瞏䵦颬琴௄ㆱ褠奈콾</t>
  </si>
  <si>
    <t>_DM|LnkdItm|_bdm.0e0e24f1f9434a6f9c35dc571fe2868c.edm|_bdm.b36d67ab33964040846d353620fadd4e.edm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</si>
  <si>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䵒颔琿௚㇅襣夤콊礿㳻뎧궉綕䯰翚阠痶㕾知Ⓝཉ㍄瞑䵋领琴஻ㆇ褵奿콽礽㳶뎵궂練䮲羌陳疁㕎矍ⓒཋ㍄知䵖预琸௉㇋襌変콠礿㳻뎧궕緥䮾翽阡疫㕓瞮⒓༙㍙瞓䵓预琨஽㆔褭夋콭礦㳩뎶궅緧䮢翡阿疬㕎矍Ⓛཉ㌱矁䴏飤瑱௖㇗褵奁콢礿㲎돣귺綫䮿羌陡痸㕂矘Ⓧཙ㍖瞟䵛颗琲௚㇅襯多콮礪㳣뎧귶綷䯶翬阪痵㕑瞛⒌༁㍆瞑䴨飔瑼த㆛襼夛콰礮㳬뎷궇緫䮲羟险痹㕃矁ⓗཚ㍊瞄䵓预琶௦ㇿ襡変콠礿㳻뎧궕緥䮾翭阧疰㔇矑⒭༌㌐瞑䴈飇瑻ஃ㇕褴奌켤礿㲲뎧귓綬䯬翏阽疫㔚瞁⒄ཉ㌅矒䴟飏瑾ஂㆁ褨奚콠祑㲲돢궕綈䯭翀阧疠㔀矏⒦༇㌀矔䴏领瑇ஈㆁ褮奌켲礿㳪뎧궇緵䮳羘陯痧㔰瞛⒛༝㍚瞼䵡领琨ோ㇕襡変콠礿㳻돃귚綦䯆翋阵疦㕓瞹⒆༛㌗矘䴄飈琵௉㇇襣奠켳祏㲯뎺궗綑䯰翛阶痪㕍矢ⓩཉ㍄瞑䵋领琨ோ㇕襡変콠礣㲒뎹궀綀䯄羞阗疌㔲瞫ⓕཝ㌧瞀䵓飣琸௒ㆳ襴夜켄祚㳢뎵권緶䮱羖陪疊㔵矓Ⓦ༠㌠瞏䵦颬琨ோ㇕襡変콠礿㳻뎻궚綁䯭翍阗疭㔕瞁ⓝཤ㍮瞑䵋领琨ோ㇕襡変콠礣㲈돷귆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瞅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䯆翧阅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神㲙돂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ㆷ褎奰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矣䵉领瑜௖㇗褒奛켩祱㲼뎧궚緻䮏群陳痨㕓矏Ⓝཉ㍄瞑䵋领琨ோ㇕襡変콼祛㲲뎧귻緸䮠翧阷疰㕑矏⒵པ㍆瞅䵛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阗痪㕓瞻ⓞཋ㌷矅䴙飏瑦஌㇗襡夗콍礕㳻뎧궕緥䮢美陳痨㕓矏Ⓝཉ㍄瞑䵋颚瑌ஂ㆘襡夔콢祖㲿뎥궕經䮿羌陡痪㕓瞻ⓞཋ㌭矟䴟飃瑯எㆇ襣夆콾礒㳑뎧궕緥䮢美陳痨㕓矏Ⓝཉ㍄瞑䵗颉瑌ஂ㆘褲夤콊礿㳻뎧궕緥䮢美陳痨㕓矏ⓟཆ㌷矅䴛题琅௡㇕襡変콠礿㳻뎧궕緥䮢羒阀疼㔃矏⒮པ㍆瞆䵉题琅௡㇕襡変콠礿㳻뎧궕緥䮢美陳痴㔷瞆⒎༚㍚瞼䵡领琨ோ㇕襡変콠礿㳻뎧궕緥䮢美陯疌㔚瞂Ⓝ༧㍙瞓䴩飃瑯௉㇕褗夋콭礮㳹돓궈緧䯋翀阧疭㔔瞊⒑ཋ㍄瞞䵕颫琂ோ㇕襡変콠礿㳻뎧궕緥䮢美陳痨㕏瞫⒊༄㍄矿䵖预瑄எ㆛襣奿콽礽㳶뎥궕綑䮿羌阚疦㔇瞊⒄༌㌖瞓䵋颉琶௦ㇿ襡変콠礿㳻뎧궕緥䮢美陳痨㕏矀⒧ༀ㌉矂䵕颫琂ோ㇕襡変콠礿㳻뎧궕緥䮾羁阀疼㔃矑⓮ལ㍄瞑䵋领琨ோ㇕襡変콼礰㲈돷귆緻䮏群陳痨㕓矏Ⓝཉ㍄瞑䵗颉瑛ங㆖西夣콠礿㳻뎧궕緹䮭翾阡疼㕍矢ⓩཉ㍄瞑䵋颚琧஻ㆇ褵夗콍礕㳻뎧궕緹䯁翁阾疥㔖瞁⒗༚㍄瞞䵕颫琂ோ㇕襽奠켴祲㳥뎍궉緪䯆翏阧疩㕍</t>
  </si>
  <si>
    <t>_DM|LnkdItm|_bdm.0e0e24f1f9434a6f9c35dc571fe2868c.edm|_bdm.808e0dfec54a4c8fab60b226593b3268.edm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</si>
  <si>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䵙颗琹௜㇂襣夤콊礿㳻뎧궉綕䯰翚阠痶㕾知Ⓝཉ㍄瞑䵋领琴஻ㆇ褵奿콽礽㳶뎶궄緲䮵羌陳疁㕎矍ⓒཋ㍄知䵖预琸௉㇋襌変콠礿㳻뎧궕緥䮾翽阡疫㕓瞮⒓༙㍙瞓䵓预琨஽㆔褭夋콭礭㳪뎰궂緧䮢翡阿疬㕎矍Ⓛཉ㌱矁䴏飤瑱௖㇗褵奁콢礿㲎돣귺綫䮿羌陡痸㕂矘Ⓧཙ㍖瞟䵛颗琲௚㇅襯多콮礪㳣뎧귶綷䯶翬阪痵㕑瞛⒌༁㍆瞑䴨飔瑼த㆛襼夛콰礮㳬뎷궇緫䮲羟险痹㕃矁ⓗཚ㍊瞄䵓预琶௦ㇿ襡変콠礿㳻뎧궕緥䮾翭阧疰㔇矑⒭༌㌐瞑䴈飇瑻ஃ㇕褴奌켤礿㲲뎧귓綬䯬翏阽疫㔚瞁⒄ཉ㌅矒䴟飏瑾ஂㆁ褨奚콠祑㲲돢궕綈䯭翀阧疠㔀矏⒦༇㌀矔䴏领瑛எㆅ褵奄켢祺㲩뎵궃緩䮢羜陣痹㕆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颟琼௉㇕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疌㔺瞹Ⓛ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돆귷綉䯇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奫켏祛㲂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瑚௉㇕褕夋켓祫㲩돩귒緧䮢羁陭病㕹矏Ⓝཉ㍄瞑䵋领琨ோ㇕襡変콠礿㳻돃규綨䮢翠陮痪㔺瞋⒛ཋ㍄矧䵖预琼௛㇗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矚Ⓛ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</si>
  <si>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_DM|LnkdItm|_bdm.0e0e24f1f9434a6f9c35dc571fe2868c.edm|_bdm.6250433ce1124875977d693fbe517281.edm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</si>
  <si>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䵚颓琻௝㇆襣夤콊礿㳻뎧궉綕䯰翚阠痶㕾知Ⓝཉ㍄瞑䵋领琴஻ㆇ褵奿콽礽㳶뎲궆緳䮱羌陳疁㕎矍ⓒཋ㍄知䵖预琸௉㇋襌変콠礿㳻뎧궕緥䮾翽阡疫㕓瞮⒓༙㍙瞓䵓预琨஽㆔褭夋콭礮㳮뎱궆緧䮢翡阿疬㕎矍Ⓛཉ㌱矁䴏飤瑱௖㇗褵奁콢礿㲎돣귺綫䮿羌陡痸㕂矘Ⓧཙ㍖瞟䵛颗琲௚㇅襯多콮礪㳣뎧귶綷䯶翬阪痵㕑瞛⒌༁㍆瞑䴨飔瑼த㆛襼夛콰礮㳬뎷궇緫䮲羟险痹㕃矁ⓗཚ㍊瞄䵓预琶௦ㇿ襡変콠礿㳻뎧궕緥䮾翭阧疰㔇矑⒭༌㌐瞑䴏飃瑫ங㆐褠奌콠祶㲵돤귔綶䯪美防疦㔗矏⒀༈㌗矙䵋飃瑹ஞ㆜褷奅켥祱㲯뎧귻綬䯬翋陳疅㔜瞁⒗༁㌗瞑䴮飈瑬எ㆑襡奊켴祰㲹돵궕練䮮美陡痸㕂矙ⓟ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</si>
  <si>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_DM|LnkdItm|_bdm.0e0e24f1f9434a6f9c35dc571fe2868c.edm|_bdm.d0c671bfe6184579bea19266a200c115.edm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</si>
  <si>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瞜䵒颓琺௜㇗西夣콠礿㳻뎻귥綷䯶翝陭病㕹矏Ⓝཉ㍄瞑䵋颚瑘ஙㆁ襡夔콢礲㳢뎵궂緧䮢翧陮痪㕂矍Ⓝ༽㍙瞓䵛预琶௦ㇿ襡変콠礿㳻뎧궉綖䯰翍陳疉㔃瞟ⓞཋ㍜瞓䵋飰瑩இ㇈襣夐콵礭㳬뎧귺綩䯦羓陱痪㕓瞺⒓།㌦矈䵖预瑼஄㆝襣奼켰祻㲔뎺궗緷䮲羟除痦㕃矝Ⓧཙ㍕瞋䵚颖琦௟㇆襯夑콢礿㲘돳귷綼䮿羌阧疧㔛矍Ⓝ༪㌖矅䴤飈琵௉㇇襱夞콮礯㳩뎷궄緿䮳羞陽痼㕀矁ⓖད㍆瞏䵦颬琨ோ㇕襡変콠礿㳻뎻귶綱䯺翚陭疆㔖瞛Ⓝ།㌁矒䴙飃瑩஘㆐襡奇콠祼㲺돯궕綤䯬翊陳疫㔒瞜⒋ཉ㌁矀䴞飏瑾ஊ㆙褤奝켳礿㲕돩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</si>
  <si>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_DM|LnkdItm|_bdm.0e0e24f1f9434a6f9c35dc571fe2868c.edm|_bdm.70e514b8550b4c55a3000193bbd95564.edm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</si>
  <si>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䵜颟琱௚㇀襣夤콊礿㳻뎧궉綕䯰翚阠痶㕾知Ⓝཉ㍄瞑䵋领琴஻ㆇ褵奿콽礽㳪뎾권練䮷羌陳疁㕎矍ⓒཋ㍄知䵖预琸௉㇋襌変콠礿㳻뎧궕緥䮾翽阡疫㕓瞮⒓༙㍙瞓䵓预琨஽㆔褭夋콱礨㳢뎶궀緧䮢翡阿疬㕎矍Ⓛཉ㌱矁䴏飤瑱௖㇗褵奁콢礿㲎돣귺綫䮿羌陡痸㕂矘Ⓧཙ㍖瞟䵛颗琲௚㇅襯多콮礪㳣뎧귶綷䯶翬阪痵㕑瞛⒌༁㍆瞑䴨飔瑼த㆛襼夛콰礮㳬뎷궇緫䮲羟险痹㕃矁ⓗཚ㍊瞄䵓预琶௦ㇿ襡変콠礿㳻뎧궕緥䮾翭阧疰㔇矑⒠༈㌗矙䵋飇瑦ஏ㇕褢奚켨礿㲾돲규綳䯣翂阶疦㔇瞜Ⓩཉ㌅矅䵋飄瑭஌㆜褯奀켮祸㳻돡궕綵䯧翜阺疧㔗矏⒭ༀ㌊矔䵋飫瑧அㆁ褩変켅祱㲿돣궕綊䯡翚阼疪㔖瞝Ⓝམ㍈瞑䵙颖琹௝㇉襮奝켸祫㳥뎍궕緥䮢美陳痨㕓矏Ⓝཉ㍘矵䴄飅瑌எ㆓褯奿켥祭㲨돨귛緸䮠羜陱痨㔺瞜⒳༝㌖瞌䵉飲瑺ஞ㆐襣夤콊礿㳻뎧궕緥䮢美陳痨㕓矏ⓟ༠㌠瞏䵞飣瑎௛ㆱ褅奭콶礫㲘뎿귰緵䮻翨陦痰㕆瞫⒦ཐ㌡瞃䵒颕琻௓㇌褃夕콯祖㲟뎊궿緥䮢美陳痨㕓矏Ⓝཉ㍄瞍䵄飢瑧ஈㆱ褤奇콾礒㳑뎧궕緥䮢美陳痨㕓矏ⓟ༺㌐矁䴘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㳢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༫㌨矴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翬阜疌㔪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뎥궕綑䮿羌阀疼㔁瞆⒍༎㍆瞑䵄题琅௡㇕襡変콠礿㳻뎧궕緥䮢美陳痨㕓矓⒧ༀ㌉瞑䴥颛琪஢㆑褹変켖礢㳹뎵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ㆱ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독귐綢䮠美阅痵㕑矂ⓒཋ㍄知䵖预瑁அㆁ褤奌켲礽㳻뎹궸総䮢美陳痨㕓矏Ⓝཉ㍄瞑䵋领琨ோ㇕襡奭켩祲㳻뎺궗綉䯧翀陱痨㔥矒Ⓛང㍕瞓䵋飲琵௉ㆼ褯奌켧祺㲩뎧궚緻䮏群陳痨㕓矏Ⓝཉ㍄瞑䵋领琨ோ㇕襡夆켄祶㲶뎹궸総䮢美陳痨㕓矏Ⓝཉ㍄瞑䵋领琴௄ㆦ褵夗콍礕㳻뎧궕緥䮢美陳痨㕓矓Ⓦ༺㌐矁䴘题琅௡㇕襡変콠礿㳻뎻궚綖䯰翍陭病㕹矏Ⓝཉ㍄瞑䵋颚琧஻ㆇ褵夤콊礿㳻뎧궉緪䯒翜阧疻㕍矢ⓩཉ㍄瞑䵋颚瑋஄㆘褬奇켴祬㳻뎹궸総䮢美陯痧㔺瞛⒎བྷ㍩瞻䵗颉瑌ஊㆁ褠</t>
  </si>
  <si>
    <t>_DM|LnkdItm|_bdm.0e0e24f1f9434a6f9c35dc571fe2868c.edm|_bdm.7f23f27d55c242c0a8e677d5b64a94bb.edm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</si>
  <si>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䵓颓琱௞㇂襣夤콊礿㳻뎧궉綕䯰翚阠痶㕾知Ⓝཉ㍄瞑䵋领琴஻ㆇ褵奿콽礽㳪뎲권緰䮵羌陳疁㕎矍ⓒཋ㍄知䵖预琸௉㇋襌変콠礿㳻뎧궕緥䮾翽阡疫㕓瞮⒓༙㍙瞓䵓预琨஽㆔褭夋콱礧㳮뎲궂緧䮢翡阿疬㕎矍Ⓛཉ㌱矁䴏飤瑱௖㇗褵奁콢礿㲎돣귺綫䮿羌陡痸㕂矘Ⓧཙ㍖瞟䵛颗琲௚㇅襯多콮礪㳣뎧귶綷䯶翬阪痵㕑瞛⒌༁㍆瞑䴨飔瑼த㆛襼夛콰礮㳬뎷궇緫䮲羟险痹㕃矁ⓗཚ㍊瞄䵓预琶௦ㇿ襡変콠礿㳻뎧궕緥䮾翭阧疰㔇矑⒠༈㌗矙䵋飇瑦ஏ㇕褢奚켨礿㲾돲규綳䯣翂阶疦㔇瞜Ⓩཉ㌅矅䵋飄瑭஌㆜褯奀켮祸㳻돡궕綵䯧翜阺疧㔗矏⒭ༀ㌊矔䵋飫瑧அㆁ褩変켅祱㲿돣궕綖䯧翞阧疭㔞瞍⒆༛㍄瞃䵝颊琨௙㇅襰夕콯祜㲯돳궋緈䮈美陳痨㕓矏Ⓝཉ㍄瞑䵋颚瑌஄㆖褅奏켮礿㲍돵귆綬䯭翀陮痪㕁矍Ⓝ༠㌗矡䴟飔琵௉ㆡ褳奌콢礡㳖뎧궕緥䮢美陳痨㕓矏Ⓝཉ㍄瞍䴢飢琶௞ㆰ複奭켄神㲟뎳귶練䮺翫陣痱㔵矚ⓛཛྷ㌠矴䵒飣琺௒㇆襲夐켂祙㳧돎귱緻䮏群陳痨㕓矏Ⓝཉ㍄瞑䵋领琴௄ㆱ褮奭켥祹㲵뎊궿緥䮢美陳痨㕓矏Ⓝཉ㍄瞍䴸飒瑸஘㇋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권緱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矰䴩飪瑍௉㇕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㔱瞠⒧༰㍆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綗䮠美阇痵㕑瞼⒗༛㌍矟䴌预琨௄㇋襌変콠礿㳻뎧궕緥䮢美陳痨㕓矏Ⓝཉ㍘矵䴂飋琨஥㇈襣奍켸礽㳻뎺궗緱䮰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奭콢礿㲏뎥귦綱䯰翇阽疯㕑矏Ⓦབྷ㍩瞻䵋领琨ோ㇕襡変콠礿㳻뎧궕緥䮢羒阗疡㔞矏⒭པ㍆矸䴏飞琪ோㆣ襼夜콢礿㲏뎥근綫䯶翋阴疭㔁矍Ⓝཆ㍚瞼䵡领琨ோ㇕襡変콠礿㳻뎧궕緥䮾羁阗疡㔞瞜ⓝཤ㍮瞑䵋领琨ோ㇕襡変콠礿㳻뎨귦綱䯲羐陞痂㕓矏Ⓝཉ㍄瞑䵋领琨ோ㇕襡奺켴祯㳻뎺궗緲䮠羐陞痂㕓矏Ⓝཉ㍄瞑䵋领琨ோ㇕襡変콼祛㲲돴궋緈䮈美陳痨㕓矏Ⓝཉ㍄瞑䵋领琨ோ㇕襡夕켄祶㲶돉궈緧䯀翋阴痪㕓瞹ⓞཋ㍉瞀䵉领瑜௖㇗褈奝켥祸㲾뎥궕緪䮼羣陙痨㕓矏Ⓝཉ㍄瞑䵋领琨ோ㇕襡変콠礣㲟돪궕綋䮿羌队疭㔝矍Ⓝ༿㍙瞓䵆颗琪ோㆡ襼奠켮祫㲾돢귇緧䮢羁陭病㕹矏Ⓝཉ㍄瞑䵋领琨ோ㇕襡変콠礣㳴돮귘綶䮼羣陙痨㕓矏Ⓝཉ㍄瞑䵋领琨ோ㇕襽奺켴祯㳥뎍궕緥䮢美陳痨㕓矏Ⓝཉ㍘瞞䴸飒瑸஘㇋襌変콠礿㳻뎧궕緥䮾羁阀疺㔐矑⓮ལ㍄瞑䵋领琨ோ㇉襮奛켴礡㳖뎧궕緥䮢羒陼疘㔁瞛⒐བྷ㍩瞻䵋领琨ோ㇉褂奄켭祺㲵돴궕緪䮼羣陙痨㕓矓Ⓦ༠㌐矜䵕颫琂ௗ㇚褅奝켡礡</t>
  </si>
  <si>
    <t>_DM|LnkdItm|_bdm.0e0e24f1f9434a6f9c35dc571fe2868c.edm|_bdm.5dfd535dc2d8449a8d42c15da8dcaf58.edm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</si>
  <si>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䵝颒琽௞㇇襣夤콊礿㳻뎧궉綕䯰翚阠痶㕾知Ⓝཉ㍄瞑䵋领琴஻ㆇ褵奿콽礽㳪뎳궀緰䮰羌陳疁㕎矍ⓒཋ㍄知䵖预琸௉㇋襌変콠礿㳻뎧궕緥䮾翽阡疫㕓瞮⒓༙㍙瞓䵓预琨஽㆔褭夋콱礩㳯뎲궇緧䮢翡阿疬㕎矍Ⓛཉ㌱矁䴏飤瑱௖㇗褵奁콢礿㲎돣귺綫䮿羌陡痸㕂矘Ⓧཙ㍖瞟䵛颗琲௚㇅襯多콮礪㳣뎧귶綷䯶翬阪痵㕑瞛⒌༁㍆瞑䴨飔瑼த㆛襼夛콰礮㳬뎷궇緫䮲羟险痹㕃矁ⓗཚ㍊瞄䵓预琶௦ㇿ襡変콠礿㳻뎧궕緥䮾翭阧疰㔇矑⒠༈㌗矙䵋飇瑦ஏ㇕褢奚켨礿㲾돲규綳䯣翂阶疦㔇瞜Ⓩཉ㌅矅䵋飃瑦ஏ㇕褮変켰祺㲩돨귑緥䯌翇阽疭㕓瞢⒌༇㌐矙䴘领瑍அ㆑褤変켏祼㲯돥귐綷䮢羟陿痨㕁矟ⓒཟ㍘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襵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襵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</si>
  <si>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_DM|LnkdItm|_bdm.0e0e24f1f9434a6f9c35dc571fe2868c.edm|_bdm.1828eb16e4bc43409fe2364b7151b3e2.edm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</si>
  <si>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䵜颐琼௘㇅襣夤콊礿㳻뎧궉綕䯰翚阠痶㕾知Ⓝཉ㍄瞑䵋领琴஻ㆇ褵奿콽礽㳪뎱궁緶䮲羌陳疁㕎矍ⓒཋ㍄知䵖预琸௉㇋襌変콠礿㳻뎧궕緥䮾翽阡疫㕓瞮⒓༙㍙瞓䵓预琨஽㆔褭夋콱礨㳭뎴궅緧䮢翡阿疬㕎矍Ⓛཉ㌱矁䴏飤瑱௖㇗褵奁콢礿㲎돣귺綫䮿羌陡痸㕂矘Ⓧཙ㍖瞟䵛颗琲௚㇅襯多콮礪㳣뎧귶綷䯶翬阪痵㕑瞛⒌༁㍆瞑䴨飔瑼த㆛襼夛콰礮㳬뎷궇緫䮲羟险痹㕃矁ⓗཚ㍊瞄䵓预琶௦ㇿ襡変콠礿㳻뎧궕緥䮾翭阧疰㔇矑⒠༈㌗矙䵋飇瑦ஏ㇕褢奚켨礿㲾돲규綳䯣翂阶疦㔇瞜Ⓩཉ㌅矅䵋飃瑦ஏ㇕褮変켰祺㲩돨귑緥䯌翇阽疭㕓瞢⒌༇㌐矙䴘领瑍அ㆑褤変켓祺㲫돢귘綧䯧翜陳痺㕅矃Ⓝཛ㍔瞀䵞颚琧நㆁ褹夗콍礕㳻뎧궕緥䮢美陳痨㕓矓⒧༆㌇矵䴎飀瑦ோㆣ褤奚켩祰㲵뎥궇緧䮢翧阠疘㔇瞝ⓞཋ㌰矃䴞飃琪௕ㇸ襋変콠礿㳻뎧궕緥䮢美陳痴㔺瞫ⓝཛྷ㌡矷䵛飢瑌பㆱ襷奪콱礧㲞뎾귳緰䮺羛阗疍㕊瞪ⓑཐ㍗瞂䵓颟瑊஭㇉襮奭콾礒㳑뎧궕緥䮢美陳痨㕓矏ⓟཆ㌠矞䴈飢瑭஍㆛西夣콠礿㳻뎧궕緥䮢美陳痴㔠瞛⒓༚㍚瞼䵡领琨ோ㇕襡変콠礿㳻뎧궉綖䯶翞陳疅㕎矍ⓗཋ㍚瞼䵡领琨ோ㇕襡変콠礿㳻뎧궕緥䮾翪阺疥㔀矑⓮ལ㍄瞑䵋领琨ோ㇕襡変콠礿㳻뎧궕緹䯆翇阾痨㔽矒Ⓛ༽㌅矖䵉领瑞௖㇗褅奿콢礿㲏뎥귦綱䯰翇阽疯㕑矏Ⓦབྷ㍩瞻䵋领琨ோ㇕襡変콠礿㳻뎧궕緥䮢羒阗疡㔞矏⒭པ㍆矸䴏飞琪ோㆣ襼夐콴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疉㔱瞣⒦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귷綊䯆翷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켒礽㳻뎺궗綖䯶翜阺疦㔔矍Ⓝཆ㍚瞼䵡领琨ோ㇕襡変콠礿㳻뎧궕緥䮢美陯疌㔚瞂Ⓝ༧㍙瞓䴢飂瑰௉㇕褗夋콴礬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飢琪ோㆡ襼奺켴祭㲲돠궗緥䮭羐陞痂㕓矏Ⓝཉ㍄瞑䵋领琨ோ㇕襡変콠礿㳧돮귘緥䯌羓陱疁㔗瞗Ⓛཉ㌲瞌䵉频琪ோㆡ襼奠켮祫㲾돢귇緧䮢羁陭病㕹矏Ⓝཉ㍄瞑䵋领琨ோ㇕襡変콠礣㳴돮귘綶䮼羣陙痨㕓矏Ⓝཉ㍄瞑䵋领琨ோ㇕襽奺켴祯㳥뎍궕緥䮢美陳痨㕓矏Ⓝཉ㍄瞑䵗飵瑼஛㇕褌夋콷礽㳥뎍궕緥䮢美陳痨㕓矏Ⓝཉ㍄瞑䵋领琴ய㆜褬夗콍礕㳻뎧궕緥䮢美陳痨㕓矏Ⓝཉ㍄瞑䵋颚瑌ஂ㆘襡夔콢祝㲾뎥궕經䮿羌陾痹㕑矏Ⓑཔ㍆矸䴅飒瑭஌㆐褳変콯礡㳖뎧궕緥䮢美陳痨㕓矏Ⓝཉ㍄瞑䵋领琨ௗㆱ褨変켎礢㳹돢귛緧䮢翸陮痪㕞矞Ⓛཉ㌰瞌䵉飯瑦ட㆐褦奛콢礿㳴뎊궿緥䮢美陳痨㕓矏Ⓝཉ㍄瞑䵋领琨ௗ㇚褅奄켳礡㳖뎧궕緥䮢美陳痨㕓矏Ⓝཉ㍄瞍䵄飵瑼஛㇋襌変콠礿㳻뎧궕緥䮢美陯痧㔠瞛⒓༚㍚瞼䵡领琨ோ㇕襡変콠礣㳴돵귖緻䮏群陳痨㕓矏Ⓝཉ㍘瞞䴻飔瑼௕ㇸ襋変콠礿㳧돗귇綱䯱羐陞痂㕓矏Ⓝཉ㍘矲䴄飋瑥எ㆛褵変콯礡㳖뎧궕緹䮭翧阧疥㕍矢ⓩཕ㍋矵䴊飒瑩௕</t>
  </si>
  <si>
    <t>_DM|LnkdItm|_bdm.0e0e24f1f9434a6f9c35dc571fe2868c.edm|_bdm.f171993ed2804449b96818242a3a68c3.edm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</si>
  <si>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颞琹௓㇗西夣콠礿㳻뎻귥綷䯶翝陭病㕹矏Ⓝཉ㍄瞑䵋颚瑘ஙㆁ襡夔콢礮㳪뎶궍緧䮢翧陮痪㕂矍Ⓝ༽㍙瞓䵛预琶௦ㇿ襡変콠礿㳻뎧궉綖䯰翍陳疉㔃瞟ⓞཋ㍜瞓䵋飰瑩இ㇈襣夘콸礮㳣뎧귺綩䯦羓陱痪㕓瞺⒓།㌦矈䵖预瑼஄㆝襣奼켰祻㲔뎺궗緷䮲羟除痦㕃矝Ⓧཙ㍕瞋䵚颖琦௟㇆襯夑콢礿㲘돳귷綼䮿羌阧疧㔛矍Ⓝ༪㌖矅䴤飈琵௉㇇襱夞콮礯㳩뎷궄緿䮳羞陽痼㕀矁ⓖད㍆瞏䵦颬琨ோ㇕襡変콠礿㳻뎻귶綱䯺翚陭疋㔒瞜⒋ཉ㌔矐䴂飂琨஍㆚褳奀켮祼㲴돢궕綱䯣翖阶疻㕓瞡⒊༇㌁瞑䴦飉瑦ட㆝褲奬켮祻㲾뎧귺綦䯶翁阱疭㔁矏ⓒཅ㍄瞃䵛颗琾ௗ㇚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礦㳯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㳯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</si>
  <si>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_DM|LnkdItm|_bdm.0e0e24f1f9434a6f9c35dc571fe2868c.edm|_bdm.9f3c0f6d92ca4c6e9e36d21444833398.edm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</si>
  <si>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瞉䵜颟琹௉㇋襌変콠礿㳻돗귇綱䯱羐陞痂㕓矏Ⓝཉ㍄瞑䵗飶瑺ட㇕褗夋콸礨㳢뎥궕綌䮿羌院痪㕓瞻ⓞཋ㍔瞓䵕颫琂ோ㇕襡変콠礿㳻돔귇綦䮢翯阣疸㕎矍ⓛཋ㍄矧䴊飊琵௉㇍襶夘콢礿㲔돣궈緧䮠美阆疸㔗瞭⒚པ㍆矅䴄风琪ோㆠ褱奦켮礢㳹뎷궄緲䮬羞陡痦㕃矞ⓙམ㍔瞟䵟颕琦௞㇍襣奪켲祫㲙뎺궗綱䯭翆陱痨㔰瞝⒗༦㌊瞌䵉颔琸௚㇂襯夛콮礯㳪뎶궅緫䮶羝陽痽㕋矍ⓝཤ㍮瞑䵋领琨ோ㇕襡変콠礣㲘돿귁緻䯁翏阠疠㕓瞟⒂ༀ㌀瞑䴍飉瑺ோ㆜褯奆켭祺㳻돦귍綠䯱美阝疡㔝瞊Ⓝ༤㌋矟䴟风瑻ோㆰ褯奌켤礿㲈돷귁綠䯯翌阶疺㕓矝ⓕཅ㍄瞃䵛颗琽ௗ㇚褂契켴礡㳖뎧궕緥䮢美陳痨㕓矏Ⓝཕ㌠矞䴈飢瑭஍㆛襡奌켲祬㲲돩궈緧䮰羌陳疁㔀瞿⒗༛㍙瞓䴿飔瑽எ㇗西夣콠礿㳻뎧궕緥䮢美陳痨㕓矓⒪༭㍚瞄䴮飠琸யㆱ褀够콴祜㳪돂궅緼䯄羛陫痽㔷瞪ⓚ༬㍖瞈䵘颕琰௒ㆷ複夆켉祛㳥뎍궕緥䮢美陳痨㕓矏Ⓝཉ㍘瞞䴯飉瑫ய㆐褧夗콍礕㳻뎧궕緥䮢美陳痨㕓矓⒰༝㌔矂䵕颫琂ோ㇕襡変콠礿㳻뎧궕緥䮾翽阧疸㕓瞢ⓞཋ㍐瞓䵕颫琂ோ㇕襡変콠礿㳻뎧궕緥䮢美陯疌㔚瞂⒐བྷ㍩瞻䵋领琨ோ㇕襡変콠礿㳻뎧궕緥䮢羒阗疡㔞矏⒭པ㍆知䴊飁琪ோㆣ襼奭켉祉㳹돓궈緧䯑翚阡疡㔝瞈Ⓛཉ㍋瞏䵦颬琨ோ㇕襡変콠礿㳻뎧궕緥䮢美陳痴㔷瞆⒎ཉ㌪瞌䵉飯瑬ஓ㇗襡夔콢礦㳯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瞮⒡༥㌡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䯀翡阗疑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㲉뎧귡緸䮠翽阧疺㔚瞁⒄ཋ㍄瞞䵕颫琂ோ㇕襡変콠礿㳻뎧궕緥䮢美陳痨㕏瞫⒊༄㍄矿䵖预瑁ஏㆍ襣奿콽礽㳯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ய㇗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㳬뎹궸総䮢美陳痨㕓矏Ⓝཉ㍄瞑䵋领琨ோ㇉褅奄켳礡㳖뎧궕緥䮢美陳痨㕓矏Ⓝཉ㍄瞑䵋领琨ௗㆱ褨変켎礢㳹돢귒緧䮢翸陮痪㕞矞Ⓛཉ㌰瞌䵉飯瑦ட㆐褦奛콢礿㳴뎊궿緥䮢美陳痨㕓矏Ⓝཉ㍄瞑䵋领琨ோ㇕襽奀켭礿㲕뎥극綠䯬羌陳疞㕎矍Ⓨམ㍆瞑䴿颛琪஢㆛褵奎켥祭㳹뎨궋緈䮈美陳痨㕓矏Ⓝཉ㍄瞑䵋领琨ோ㇕襽奭켩祲㲨뎊궿緥䮢美陳痨㕓矏Ⓝཉ㍄瞑䵋颚琧ஸㆁ褱夤콊礿㳻뎧궕緥䮢美陳痨㕏矀⒰༝㌔矂䵕颫琂ோ㇕襡変콠礿㳻뎨귦綷䯡羐陞痂㕓矏Ⓝཉ㍄瞑䵗颉瑘ஙㆁ西夣콠礿㳻뎻궚綕䯰翚阠痶㕾知Ⓝཉ㍄瞑䵗飥瑧ஆ㆘褤奝켳礿㳴뎊궿緥䮢羒陼疁㔇瞂ⓝཤ㍮瞍䵄飢瑩ட㆔西</t>
  </si>
  <si>
    <t>_DM|LnkdItm|_bdm.0e0e24f1f9434a6f9c35dc571fe2868c.edm|_bdm.43903b36193941c2a82627ca851abba8.edm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</si>
  <si>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颓琾௉㇋襌変콠礿㳻돗귇綱䯱羐陞痂㕓矏Ⓝཉ㍄瞑䵗飶瑺ட㇕褗夋콱礮㳮뎥궕綌䮿羌院痪㕓瞻ⓞཋ㍔瞓䵕颫琂ோ㇕襡変콠礿㳻돔귇綦䮢翯阣疸㕎矍ⓛཋ㍄矧䴊飊琵௉㇄襰够콢礿㲔돣궈緧䮠美阆疸㔗瞭⒚པ㍆矅䴄风琪ோㆠ褱奦켮礢㳹뎷궄緲䮬羞陡痦㕃矞ⓙམ㍔瞟䵟颕琦௞㇍襣奪켲祫㲙뎺궗綱䯭翆陱痨㔰瞝⒗༦㌊瞌䵉颔琸௚㇂襯夛콮礯㳪뎶궅緫䮶羝陽痽㕋矍ⓝཤ㍮瞑䵋领琨ோ㇕襡変콠礣㲘돿귁緻䯑翚阼疫㔘矏⒑༌㌔矄䴙飅瑠ஊㆆ褤変켩祱㲸돲귑綠䯦美阺疦㕓瞎⒀༊㌖矄䴎飂琨எㆍ褱奇켳祺㲨돉규綫䯧美阞疧㔝瞛⒋༚㍄矴䴅飂瑭ஏ㇕褒奙켴祺㲶돢귇緥䮰羘陿痨㕁矟ⓒཛྷ㍘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襵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襵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</si>
  <si>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_DM|LnkdItm|_bdm.0e0e24f1f9434a6f9c35dc571fe2868c.edm|_bdm.034b0b901ec142ee8b703a3f1e070fdc.edm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</si>
  <si>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䵉题琅௡㇕襡変콼祏㲩돴궋緈䮈美陳痨㕓矏Ⓝཕ㌴矃䴟领瑞௖㇗襴変켉礢㳹뎥궕綑䮿羌陣痪㕍矢ⓩཉ㍄瞑䵋领琨ோ㇕襽奛켣礿㲚돷궈緧䮺羌陳疞㔒瞃ⓞཋ㍑瞓䵋飩瑤ஏ㇈襣変켕祯㲿돾궈緧䯶翁阻痪㕓瞺⒓།㌫矟䵖预琺௛㇄襶夙콲礱㳫뎽궄緵䮬羚陠痦㕆矗Ⓛཉ㌧矃䴟飤瑱௖㇗褵奁콢礿㲘돳귺綫䮿羌陡痸㕂矘Ⓧཙ㍖瞟䵛颗琲௚㇅襯多콮礪㳣뎹궸総䮢美陳痨㕓矏Ⓝཉ㍄瞑䵗飥瑼ஓㆁ西奛켡祱㲨돢귇緥䯭翈陳疡㔝瞙⒆༇㌐矞䴙食琨ட㆚襡奛켯祯㲾돳귌緥䯣翀阷痨㔖瞞⒖ༀ㌔矜䴎飈瑼ோㆻ褨奌콠祒㲴돳귝綶䮢翫阽疬㔖瞋Ⓝ༦㌇矅䴄飄瑭ங㇕襰変콲礯㳪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痱㕇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㲟돑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ㆴ褃奬콢礿㲏뎥귦綱䯰翇阽疯㕑矏Ⓦབྷ㍩瞻䵋领琨ோ㇕襡変콠礿㳻뎧궕緥䮢羒阗疡㔞矏⒭པ㍆矸䴏飞琪ோㆣ襼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石䴤飢瑑௉㇕褕夋켓祫㲩돩귒緧䮢羁陭病㕹矏Ⓝཉ㍄瞑䵋领琨ோ㇕襡変콠礿㳻돃규綨䮢翠陮痪㔺瞋⒛ཋ㍄矧䵖预琹௉㇕褕夋켉祱㲯돠귐綷䮠美陼痶㕾知Ⓝཉ㍄瞑䵋领琨ோ㇕襡変콠礿㳧돃규綨䯱羐陞痂㕓矏Ⓝཉ㍄瞑䵋领琨ோ㇕襡夆켓祫㲫뎊궿緥䮢美陳痨㕓矏Ⓝཉ㍄瞑䵋颚瑛டㆅ襡夔콢礫㳹뎊궿緥䮢美陳痨㕓矏Ⓝཉ㍄瞑䵋领琨ௗㆱ褨奚콾礒㳑뎧궕緥䮢美陳痨㕓矏Ⓝཉ㍄瞑䵋领琴ய㆜褬奧콽礽㲏돠궗緥䯔羓陱疜㔡矍Ⓝ༽㍙瞓䴸飒瑺ஂ㆛褦変콯礡㳖뎧궕緥䮢美陳痨㕓矏Ⓝཉ㍄瞑䵋领琨ௗㆱ褨変켎礢㳹돣귍緧䮢翸陮痪㕇矗Ⓛ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뎴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</si>
  <si>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_DM|LnkdItm|_bdm.0e0e24f1f9434a6f9c35dc571fe2868c.edm|_bdm.c62bc63934934c7aa305a350c8dea443.edm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</si>
  <si>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䵞频琪௕ㇸ襋変콠礿㳧돵귁綶䮼羣陙痨㕓矏Ⓝཉ㍄瞍䴻飔瑼ோㆣ襼夘콵礨㳹돎궈緧䮳羌陳疜㕎矍ⓓཋ㍚瞼䵡领琨ோ㇕襡変콠礣㲈돤궕綄䯲翞陮痪㕋矍Ⓝ༿㌅矝䵖预琹௞㇂襣奦켬祻㳦뎥궕綐䯲翊阑疱㕎矍⒗༆㌌瞓䵋飳瑸ஏㆺ褯夋콲礯㳪뎩궅緷䮬羞院痲㕂矟Ⓧཝ㍗瞟䵞颞琪ோㆶ褳奫켹礢㳹돨귝緧䮢翭阡疼㔼瞁ⓞཋ㍖瞁䵚频琦௛㇇襯夘콺礮㳫뎳궆緫䮷羖陱痶㕾知Ⓝཉ㍄瞑䵋领琨ோ㇕襡奪켴祧㲯돓귇綤䯬翝阵疭㔁矏⒌༏㍄矘䴅飐瑭அㆁ褮奐콠祫㲴돷귇綪䯲翋阡疼㔊矏⒂༇㌀瞑䴎飗瑽ஂㆅ褬奇켴礿㲕돩귐緥䯏翁阽疼㔛瞜Ⓝ༬㌊矕䴎飂琨ஸ㆐褱奌켭祽㲾뎧궇緳䮮美陡痸㕂矚ⓟ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琱௟㇗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</si>
  <si>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_DM|LnkdItm|_bdm.0e0e24f1f9434a6f9c35dc571fe2868c.edm|_bdm.62610cef57fe4e788cf183e5032b2bc7.edm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</si>
  <si>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瞇䵒颒琪௕ㇸ襋変콠礿㳧돵귁綶䮼羣陙痨㕓矏Ⓝཉ㍄瞍䴻飔瑼ோㆣ襼够콹礫㳹돎궈緧䮳羌陳疜㕎矍ⓓཋ㍚瞼䵡领琨ோ㇕襡変콠礣㲈돤궕綄䯲翞陮痪㕋矍Ⓝ༿㌅矝䵖预琾௒㇁襣奦켬祻㳦뎥궕綐䯲翊阑疱㕎矍⒗༆㌌瞓䵋飳瑸ஏㆺ褯夋콲礯㳪뎩궅緷䮬羞院痲㕂矟Ⓧཝ㍗瞟䵞颞琪ோㆶ褳奫켹礢㳹돨귝緧䮢翭阡疼㔼瞁ⓞཋ㍖瞁䵚频琦௛㇇襯夘콺礮㳫뎳궆緫䮷羖陱痶㕾知Ⓝཉ㍄瞑䵋领琨ோ㇕襡奪켴祧㲯돆귑綡䯫翚阺疧㔝瞜Ⓝ༆㌂瞑䴛飔瑧஛㆐褳奐콠祾㲵뎧귐綴䯷翇阣疥㔖瞁⒗ཉ㌍矟䴈飊瑽ஏ㆐褥奀켮礿㲺돤귚綰䯬翚阠痨㔃瞎⒚༈㌆矝䴎领瑆ஂ㆛褤奤켯祱㲯돴궕綀䯬翊阶疬㕓瞠⒀༝㌋矓䴎飔琨௚㇙襡夙콱礩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羗陧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陧痱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㳨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</si>
  <si>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_DM|LnkdItm|_bdm.0e0e24f1f9434a6f9c35dc571fe2868c.edm|_bdm.40a2c7de4b6749dfb786133d28541dd0.edm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</si>
  <si>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瞆䵞颒琪௕ㇸ襋変콠礿㳧돵귁綶䮼羣陙痨㕓矏Ⓝཉ㍄瞍䴻飔瑼ோㆣ襼夞콵礫㳹돎궈緧䮳羌陳疜㕎矍ⓓཋ㍚瞼䵡领琨ோ㇕襡変콠礣㲈돤궕綄䯲翞陮痪㕋矍Ⓝ༿㌅矝䵖预琿௞㇁襣奦켬祻㳦뎥궕綐䯲翊阑疱㕎矍⒗༆㌌瞓䵋飳瑸ஏㆺ褯夋콲礯㳪뎩궅緷䮬羞院痲㕂矟Ⓧཝ㍗瞟䵞颞琪ோㆶ褳奫켹礢㳹돨귝緧䮢翭阡疼㔼瞁ⓞཋ㍖瞁䵚频琦௛㇇襯夘콺礮㳫뎳궆緫䮷羖陱痶㕾知Ⓝཉ㍄瞑䵋领琨ோ㇕襡奪켴祧㲯돆귑綡䯫翚阺疧㔝瞜Ⓝ༆㌂瞑䴛飔瑧஛㆐褳奐콠祾㲵뎧귐綴䯷翇阣疥㔖瞁⒗ཉ㌍矟䴈飊瑽ஏ㆐褥奀켮礿㲺돤귚綰䯬翚阠痨㔃瞎⒚༈㌆矝䴎领瑆ஂ㆛褤奤켯祱㲯돴궕綀䯬翊阶疬㕓瞼⒆༙㌐矔䴆飄瑭ங㇕襳夅콠礭㳫뎲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㕊矛Ⓛ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矛ⓚ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궂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</si>
  <si>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_DM|LnkdItm|_bdm.0e0e24f1f9434a6f9c35dc571fe2868c.edm|_bdm.3bbf469c934543d89bb043d10fd2a4c7.edm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</si>
  <si>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䵚颓琪௕ㇸ襋変콠礿㳧돵귁綶䮼羣陙痨㕓矏Ⓝཉ㍄瞍䴻飔瑼ோㆣ襼夘콱礪㳹돎궈緧䮳羌陳疜㕎矍ⓓཋ㍚瞼䵡领琨ோ㇕襡変콠礣㲈돤궕綄䯲翞陮痪㕋矍Ⓝ༿㌅矝䵖预琹௚㇀襣奦켬祻㳦뎥궕綐䯲翊阑疱㕎矍⒗༆㌌瞓䵋飳瑸ஏㆺ褯夋콲礯㳪뎩궅緷䮬羞院痲㕂矟Ⓧཝ㍗瞟䵞颞琪ோㆶ褳奫켹礢㳹돨귝緧䮢翭阡疼㔼瞁ⓞཋ㍖瞁䵚频琦௛㇇襯夘콺礮㳫뎳궆緫䮷羖陱痶㕾知Ⓝཉ㍄瞑䵋领琨ோ㇕襡奪켴祧㲯돆귆綶䯧翚陳疺㔖瞛⒊༛㌁矜䴎飈瑼ோ㆚褣奀켧祾㲯돨귛緥䯌翇阽疭㕓瞢⒌༇㌐矙䴘领瑍அ㆑褤変켏祼㲯돥귐綷䮢羟陿痨㕁矟ⓒཟ㍘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襵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襴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</si>
  <si>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(In thousands, except per share amounts)</t>
  </si>
  <si>
    <t>Weighted-average shares outstanding</t>
  </si>
  <si>
    <t>Dilutive effect of employee stock options and restricted shares</t>
  </si>
  <si>
    <t>Diluted weighted-average shares outstanding</t>
  </si>
  <si>
    <t>Basic income per share</t>
  </si>
  <si>
    <t>Diluted income per share</t>
  </si>
  <si>
    <t>_DM|LnkdItm|_bdm.8e4ddf4de8bf4b76af1bd9c907655cae.edm|_bdm.eb3e1c747dbb4e56934e9d2b7987a252.edm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</si>
  <si>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䵒颓琹௙㇗西夣콠礿㳻뎻귥綷䯶翝陭病㕹矏Ⓝཉ㍄瞑䵋颚瑘ஙㆁ襡夔콢礮㳢뎶궇緧䮢翧陮痪㕂矍Ⓝ༽㍙瞓䵛预琶௦ㇿ襡変콠礿㳻뎧궉綖䯰翍陳疉㔃瞟ⓞཋ㍜瞓䵋飰瑩இ㇈襣夐콵礮㳩뎧귺綩䯦羓陱痪㕓瞺⒓།㌦矈䵖预瑼஄㆝襣奼켰祻㲔뎺궗緷䮲羟除痦㕃矝Ⓧཙ㍕瞋䵚颖琦௞㇆襯夝콢礿㲘돳귷綼䮿羌阧疧㔛矍Ⓝ༪㌖矅䴤飈琵௉㇇襱夞콮礯㳩뎷궄緿䮳羞陽痽㕀矁ⓖཝ㍆瞏䵦颬琨ோ㇕襡変콠礿㳻뎻귶綱䯺翚陭疆㔖瞛Ⓝༀ㌊矒䴄飋瑭ோㆡ褩奌켥礿㲖돩귁維䯱美阖疦㔗瞊⒇ཉ㍌矸䴅领瑼ஃ㆚褴奈켮祻㲨뎧귐綽䯡翋阣疼㕓瞟⒆༛㍄矂䴃飇瑺எ㇕褠奆켵祱㲯뎮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矜ⓖ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궆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</si>
  <si>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_DM|LnkdItm|_bdm.8e4ddf4de8bf4b76af1bd9c907655cae.edm|_bdm.c0406201106c4ba0a34a2abc52485339.edm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</si>
  <si>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䵙频琱௘㇗西夣콠礿㳻뎻귥綷䯶翝陭病㕹矏Ⓝཉ㍄瞑䵋颚瑘ஙㆁ襡夔콢礮㳩뎾궆緧䮢翧陮痪㕂矍Ⓝ༽㍙瞓䵛预琶௦ㇿ襡変콠礿㳻뎧궉綖䯰翍陳疉㔃瞟ⓞཋ㍜瞓䵋飰瑩இ㇈襣夛콷礦㳨뎧귺綩䯦羓陱痪㕓瞺⒓།㌦矈䵖预瑼஄㆝襣奼켰祻㲔뎺궗緷䮲羟除痦㕃矝Ⓧཙ㍕瞋䵚颖琦௞㇆襯夝콢礿㲘돳귷綼䮿羌阧疧㔛矍Ⓝ༪㌖矅䴤飈琵௉㇇襱夞콮礯㳩뎷궄緿䮳羞陽痽㕀矁ⓖཝ㍆瞏䵦颬琨ோ㇕襡変콠礿㳻뎻귶綱䯺翚陭疆㔖瞛Ⓝༀ㌊矒䴄飋瑭ோㆡ褩奌켥礿㲖돩귁維䯱美阖疦㔗瞊⒇ཉ㍌矸䴅领瑼ஃ㆚褴奈켮祻㲨뎧귐綽䯡翋阣疼㕓瞟⒆༛㍄矂䴃飇瑺எ㇕褠奆켵祱㲯뎮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矜ⓖ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궂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</si>
  <si>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_DM|LnkdItm|_bdm.8e4ddf4de8bf4b76af1bd9c907655cae.edm|_bdm.4ede56c96b7b4f80981dc71a5cd494f7.edm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</si>
  <si>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䵓颔琽௓㇗西夣콠礿㳻뎻귥綷䯶翝陭病㕹矏Ⓝཉ㍄瞑䵋颚瑘ஙㆁ襡夔콢礭㳣뎲궍緧䮢翧陮痪㕂矍Ⓝ༽㍙瞓䵛预琶௦ㇿ襡変콠礿㳻뎧궉綖䯰翍陳疉㔃瞟ⓞཋ㍜瞓䵋飰瑩இ㇈襣夑콲礪㳣뎧귺綩䯦羓陱痪㕓瞺⒓།㌦矈䵖预瑼஄㆝襣奼켰祻㲔뎺궗緷䮲羟除痦㕃矝Ⓧཙ㍕瞋䵚颖琦௞㇆襯夝콢礿㲘돳귷綼䮿羌阧疧㔛矍Ⓝ༪㌖矅䴤飈琵௉㇇襱夞콮礯㳩뎷궄緿䮳羞陽痽㕀矁ⓖཝ㍆瞏䵦颬琨ோ㇕襡変콠礿㳻뎻귶綱䯺翚陭疆㔖瞛Ⓝༀ㌊矒䴄飋瑭ோㆻ褨奌콠祒㲴돳귝綶䮢翫阽疬㔖瞋Ⓝཁ㌭矟䵋飒瑠஄ㆀ褲奇켤祬㳷돢귍綦䯧翞阧痨㔃瞊⒑ཉ㌗矙䴊飔瑭ோ㆔褬奜켮祫㲨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㕀矚Ⓛ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矙Ⓛ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뎶궄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</si>
  <si>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_DM|LnkdItm|_bdm.8e4ddf4de8bf4b76af1bd9c907655cae.edm|_bdm.5b331991739a4e189a04d81c76ba7ea9.edm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</si>
  <si>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䵟频琱௒㇗西夣콠礿㳻뎻귥綷䯶翝陭病㕹矏Ⓝཉ㍄瞑䵋颚瑘ஙㆁ襡夔콢礭㳯뎾권緧䮢翧陮痪㕂矍Ⓝ༽㍙瞓䵛预琶௦ㇿ襡変콠礿㳻뎧궉綖䯰翍陳疉㔃瞟ⓞཋ㍜瞓䵋飰瑩இ㇈襣夝콷礦㳢뎧귺綩䯦羓陱痪㕓瞺⒓།㌦矈䵖预瑼஄㆝襣奼켰祻㲔뎺궗緷䮲羟除痦㕃矝Ⓧཙ㍕瞋䵚颖琦௞㇆襯夝콢礿㲘돳귷綼䮿羌阧疧㔛矍Ⓝ༪㌖矅䴤飈琵௉㇇襱夞콮礯㳩뎷궄緿䮳羞陽痽㕀矁ⓖཝ㍆瞏䵦颬琨ோ㇕襡変콠礿㳻뎻귶綱䯺翚陭疆㔖瞛Ⓝༀ㌊矒䴄飋瑭ோㆻ褨奌콠祒㲴돳귝綶䮢翫阽疬㔖瞋Ⓝཁ㌭矟䵋飒瑠஄ㆀ褲奇켤祬㳷돢귍綦䯧翞阧痨㔃瞊⒑ཉ㌗矙䴊飔瑭ோ㆔褬奜켮祫㲨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㕀矚Ⓛ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矙Ⓛ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뎶궀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</si>
  <si>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_DM|LnkdItm|_bdm.8e4ddf4de8bf4b76af1bd9c907655cae.edm|_bdm.b20e9ab7221c4d6b9e0e24ec0886830b.edm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</si>
  <si>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颔琻௜㇗西夣콠礿㳻뎻귥綷䯶翝陭病㕹矏Ⓝཉ㍄瞑䵋颚瑘ஙㆁ襡夔콢礭㳬뎴궂緧䮢翧陮痪㕂矍Ⓝ༽㍙瞓䵛预琶௦ㇿ襡変콠礿㳻뎧궉綖䯰翍陳疉㔃瞟ⓞཋ㍜瞓䵋飰瑩இ㇈襣夞콲礬㳬뎧귺綩䯦羓陱痪㕓瞺⒓།㌦矈䵖预瑼஄㆝襣奼켰祻㲔뎺궗緷䮲羟除痦㕃矝Ⓧཙ㍕瞋䵚颖琦௞㇆襯夝콢礿㲘돳귷綼䮿羌阧疧㔛矍Ⓝ༪㌖矅䴤飈琵௉㇇襱夞콮礯㳩뎷궄緿䮳羞陽痽㕀矁ⓖཝ㍆瞏䵦颬琨ோ㇕襡変콠礿㳻뎻귶綱䯺翚陭疟㔖瞆⒄༁㌐矔䴏颋瑩஝㆐褳奎켥礿㲨돦귇綠䯱美阼疽㔇瞜⒗༈㌊矕䴂飈瑯ோㆡ褩奌켥礿㲖돩귁維䯱美阖疦㔗瞊⒇ཉ㍌矸䴅领瑼ஃ㆚褴奈켮祻㲨뎧귐綽䯡翋阣疼㕓瞟⒆༛㍄矂䴃飇瑺எ㇕褠奆켵祱㲯뎮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矜ⓖ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궇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</si>
  <si>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_DM|LnkdItm|_bdm.8e4ddf4de8bf4b76af1bd9c907655cae.edm|_bdm.e88b391d16d1428bbe1a25ccbaa20196.edm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</si>
  <si>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䵒颐琽௟㇗西夣콠礿㳻뎻귥綷䯶翝陭病㕹矏Ⓝཉ㍄瞑䵋颚瑘ஙㆁ襡夔콢礭㳢뎲궁緧䮢翧陮痪㕂矍Ⓝ༽㍙瞓䵛预琶௦ㇿ襡変콠礿㳻뎧궉綖䯰翍陳疉㔃瞟ⓞཋ㍜瞓䵋飰瑩இ㇈襣夐콶礪㳯뎧귺綩䯦羓陱痪㕓瞺⒓།㌦矈䵖预瑼஄㆝襣奼켰祻㲔뎺궗緷䮲羟除痦㕃矝Ⓧཙ㍕瞋䵚颖琦௞㇆襯夝콢礿㲘돳귷綼䮿羌阧疧㔛矍Ⓝ༪㌖矅䴤飈琵௉㇇襱夞콮礯㳩뎷궄緿䮳羞陽痽㕀矁ⓖཝ㍆瞏䵦颬琨ோ㇕襡変콠礿㳻뎻귶綱䯺翚陭疟㔖瞆⒄༁㌐矔䴏颋瑩஝㆐褳奎켥礿㲨돦귇綠䯱美阼疽㔇瞜⒗༈㌊矕䴂飈瑯ோㆡ褩奌켥礿㲖돩귁維䯱美阖疦㔗瞊⒇ཉ㍌矸䴅领瑼ஃ㆚褴奈켮祻㲨뎧귐綽䯡翋阣疼㕓瞟⒆༛㍄矂䴃飇瑺எ㇕褠奆켵祱㲯뎮궉緪䯁翚阫疼㕍矢ⓩཉ㍄瞑䵋领琨ோ㇕襡夕켄祰㲸돢귓綫䮢翸阶疺㔀瞆⒌༇㍙瞓䵙预琨஢ㆆ褑奛콽礽㲏돲귐緧䮼羣陙痨㕓矏Ⓝཉ㍄瞑䵋领琨ோ㇕襽奭콾礪㲞뎷귱綁䯃翪陥痼㔰矞ⓛ༬㍔瞈䴭颓琰௞ㆱ褄奬콲礦㳨뎿권綇䯄羒陼疁㔷矑⓮ལ㍄瞑䵋领琨ோ㇕襡変콼礰㲟돤귱綠䯤翀陭病㕹矏Ⓝཉ㍄瞑䵋领琨ோ㇕襽奝켰祬㳥뎍궕緥䮢美陳痨㕓矏Ⓝཉ㍄瞑䵗飵瑼஛㇕褌夋콴礽㳥뎍궕緥䮢美陳痨㕓矏Ⓝཉ㍄瞑䵋领琴ய㆜褬夗콍礕㳻뎧궕緥䮢美陳痨㕓矏Ⓝཉ㍄瞑䵋颚瑌ஂ㆘襡夔콢祋㲺뎥궕經䮿羌阗疁㔥矍Ⓝ༽㍙瞓䴸飒瑺ஂ㆛褦変콯礡㳖뎧궕緥䮢美陳痨㕓矏Ⓝཉ㍄瞑䵋领琨ௗㆱ褨変켎礢㳹돣귍緧䮢翸陮痪㕂矜ⓖ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돃근經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奫켌祚㳹돓궈緧䯑翚阡疡㔝瞈Ⓛཉ㍋瞏䵦颬琨ோ㇕襡変콠礿㳻뎧궕緥䮢美陳痴㔷瞆⒎ཉ㌪瞌䵉飯瑬ஓ㇗襡夔콢礮㳹돓궈緧䯋翀阧疭㔔瞊⒑ཋ㍄瞞䵕颫琂ோ㇕襡変콠礿㳻뎧궕緥䮢美陯痧㔷瞆⒎༚㍚瞼䵡领琨ோ㇕襡変콠礿㳻뎧궉緪䯑翚阣痶㕾知Ⓝཉ㍄瞑䵋领琨ோ㇕襡変콼祌㲯뎧그緸䮠羚陱痶㕾知Ⓝཉ㍄瞑䵋领琨ோ㇕襡変콠礿㳧돮귘綶䮼羣陙痨㕓矏Ⓝཉ㍄瞑䵋领琨ோ㇕襡変콠礣㲟돪궕綋䮿羌阇疩㔔矍Ⓝ༿㍙瞓䴿飤瑇யㆬ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귱緧䮢翺陮痪㔠瞛⒑ༀ㌊矖䵉领琧௕ㇸ襋変콠礿㳻뎧궕緥䮢美陳痨㕓矏Ⓝཕ㌠矘䴆领瑆௖㇗褈契콢礿㲍뎥궀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</si>
  <si>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_DM|LnkdItm|_bdm.8e4ddf4de8bf4b76af1bd9c907655cae.edm|_bdm.9ee74e8e52b34435be14c42d4df20583.edm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</si>
  <si>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颞琿௓㇗西夣콠礿㳻뎻귥綷䯶翝陭病㕹矏Ⓝཉ㍄瞑䵋颚瑘ஙㆁ襡夔콢礭㳬뎰궍緧䮢翧陮痪㕂矍Ⓝ༽㍙瞓䵛预琶௦ㇿ襡変콠礿㳻뎧궉綖䯰翍陳疉㔃瞟ⓞཋ㍜瞓䵋飰瑩இ㇈襣夞콸礨㳣뎧귺綩䯦羓陱痪㕓瞺⒓།㌦矈䵖预瑼஄㆝襣奼켰祻㲔뎺궗緷䮲羟除痦㕃矝Ⓧཙ㍕瞋䵚颖琦௞㇆襯夝콢礿㲘돳귷綼䮿羌阧疧㔛矍Ⓝ༪㌖矅䴤飈琵௉㇇襱夞콮礯㳩뎷궄緿䮳羞陽痽㕀矁ⓖཝ㍆瞏䵦颬琨ோ㇕襡変콠礿㳻뎻귶綱䯺翚陭疟㔖瞆⒄༁㌐矔䴏颋瑩஝㆐褳奎켥礿㲨돦귇綠䯱美阼疽㔇瞜⒗༈㌊矕䴂飈瑯ோㆻ褨奌콠祒㲴돳귝綶䮢翫阽疬㔖瞋Ⓝཁ㌭矟䵋飒瑠஄ㆀ褲奇켤祬㳷돢귍綦䯧翞阧痨㔃瞊⒑ཉ㌗矙䴊飔瑭ோ㆔褬奜켮祫㲨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㕀矚Ⓛ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뎿궗緥䯖羓陱疁㔝瞛⒆༎㌁矃䵉领琧௕ㇸ襋変콠礿㳻뎧궕緥䮢美陳痨㕓矓Ⓦ༭㌍矜䴘题琅௡㇕襡変콠礿㳻뎧궕緥䮢羒陼疛㔇瞟ⓝཤ㍮瞑䵋领琨ோ㇕襡変콠礿㳻돔귁綵䮢翣陮痪㕄矍ⓝཤ㍮瞑䵋领琨ோ㇕襡変콠礿㳻뎧궉綁䯫翃阠痶㕾知Ⓝཉ㍄瞑䵋领琨ோ㇕襡変콠礿㳻뎻귱綬䯯美阝痵㕑瞭⒆༎㍆瞑䴽颛琪ெ㇄襣好콽礽㲒돳귐綢䯧翜陱痨㕜矑⓮ལ㍄瞑䵋领琨ோ㇕襡変콠礿㳻뎧궕緹䯆翇阾痨㔽矒Ⓛ༥㌁矟䵉领瑞௖㇗襬夋콠祋㳦돎귛綱䯧翉阶疺㕑矏Ⓦབྷ㍩瞻䵋领琨ோ㇕襡変콠礿㳻뎧궕緹䮭翪阺疥㔀矑⓮ལ㍄瞑䵋领琨ோ㇕襡変콠礿㳧돔귁綵䮼羣陙痨㕓矏Ⓝཉ㍄瞑䵋领琨ௗ㇚褒奙켳礡㳖뎧궕緥䮢美陳痨㕓矓Ⓦ༺㌖矒䵕颫琂ோ㇕襡変콠礣㳴돵귁緻䮏群陳痨㕓矏ⓟཆ㌴矃䴟飕琶௦ㇿ襡変콠礣㲘돪귘綠䯬翚阠痨㕜矑⓮ལ㍄瞑䵗颉瑁ட㆘西夣콼礰㲟돳귔緻</t>
  </si>
  <si>
    <t>_DM|LnkdItm|_bdm.8e4ddf4de8bf4b76af1bd9c907655cae.edm|_bdm.ae36d3ce34bb487f8c1441b8f84da01d.edm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</si>
  <si>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䵒颐琱௜㇗西夣콠礿㳻뎻귥綷䯶翝陭病㕹矏Ⓝཉ㍄瞑䵋颚瑘ஙㆁ襡夔콢礭㳢뎾궂緧䮢翧陮痪㕂矍Ⓝ༽㍙瞓䵛预琶௦ㇿ襡変콠礿㳻뎧궉綖䯰翍陳疉㔃瞟ⓞཋ㍜瞓䵋飰瑩இ㇈襣夐콶礦㳬뎧귺綩䯦羓陱痪㕓瞺⒓།㌦矈䵖预瑼஄㆝襣奼켰祻㲔뎺궗緷䮲羟除痦㕃矝Ⓧཙ㍕瞋䵚颖琦௞㇆襯夝콢礿㲘돳귷綼䮿羌阧疧㔛矍Ⓝ༪㌖矅䴤飈琵௉㇇襱夞콮礯㳩뎷궄緿䮳羞陽痽㕀矁ⓖཝ㍆瞏䵦颬琨ோ㇕襡変콠礿㳻뎻귶綱䯺翚陭疟㔖瞆⒄༁㌐矔䴏颋瑩஝㆐褳奎켥礿㲨돦귇綠䯱美阼疽㔇瞜⒗༈㌊矕䴂飈瑯ோㆻ褨奌콠祒㲴돳귝綶䮢翫阽疬㔖瞋Ⓝཁ㌭矟䵋飒瑠஄ㆀ褲奇켤祬㳷돢귍綦䯧翞阧痨㔃瞊⒑ཉ㌗矙䴊飔瑭ோ㆔褬奜켮祫㲨뎻궚綆䯶翖阧痶㕾知Ⓝཉ㍄瞑䵋领琨ோ㇕襡奭켯祼㲟돡귛緥䯔翋阡疻㔚瞀⒍པ㍆瞃䵉领瑁஘ㆥ褵夔콢祋㲩돢궗緻䮏群陳痨㕓矏Ⓝཉ㍄瞑䵋领琨ோ㇉褈夗콵祚㲝돃귱綄䯆羘陧疋㕂矗⒦ཙ㍝矷䵞颞琽யㆰ襸夛콹礬㳨뎾귷綃䮾羁阚疌㕍矢ⓩཉ㍄瞑䵋领琨ோ㇕襡夕콯祛㲴돃귐綣䯬羐陞痂㕓矏Ⓝཉ㍄瞑䵋领琨ோ㇉褒奙켳礡㳖뎧궕緥䮢美陳痨㕓矏Ⓝཉ㍄瞍䴸飒瑸ோㆸ襼夝콢礡㳖뎧궕緥䮢美陳痨㕓矏Ⓝཉ㍄瞑䵋颚瑌ஂ㆘褲夤콊礿㳻뎧궕緥䮢美陳痨㕓矏Ⓝཉ㍄瞑䵗飢瑡ஆ㇕褏夋켔祾㲼뎧귣緸䮠翪阚疞㕑矏Ⓑཔ㍆矢䴟飔瑡அ㆒襣夆콾礒㳑뎧궕緥䮢美陳痨㕓矏Ⓝཉ㍄瞑䵋领琴ய㆜褬奧콽礽㲒돿궗緥䯔羓陱痹㕀矚Ⓛ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돎귣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褀奥켅礽㳻뎺궗綖䯶翜阺疦㔔矍Ⓝཆ㍚瞼䵡领琨ோ㇕襡変콠礿㳻뎧궕緥䮢美陯疌㔚瞂Ⓝ༧㍙瞓䴢飂瑰௉㇕褗夋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䴩飩瑌ல㇗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瞽Ⓛཉ㌰瞌䵉飵瑼ங㆜褯夋콠礰㳥뎍궕緥䮢美陳痨㕓矏Ⓝཉ㍄瞑䵋领琨ோ㇉褅奄콠祑㳦돎귑綽䮠美阅痵㕑矘Ⓛ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돃궗緥䯖羓陱疛㔇瞝⒊༇㌃瞓䵋颉琶௦ㇿ襡変콠礿㳻뎧궕緥䮢美陳痨㕓矏ⓟ༭㌍矜䵋飨琵௉ㆼ褥夋콠祉㳦뎶궄緧䮢翺陮痪㔺瞁⒗༌㌃矔䴙预琨௄㇋襌変콠礿㳻뎧궕緥䮢美陳痨㕓矏ⓟཆ㌠矘䴆飕琶௦ㇿ襡変콠礿㳻뎧궕緥䮢美陯痧㔠瞛⒓བྷ㍩瞻䵋领琨ோ㇕襡変콠礿㳻뎻귦綱䯲美阞痵㕑矘Ⓛབྷ㍩瞻䵋领琨ோ㇕襡変콠礿㳻뎧궕緹䯆翇阾疻㕍矢ⓩཉ㍄瞑䵋领琨ோ㇕襡変콠礿㳻뎧궉綁䯫翃陳疆㕎矍⒡༌㌃瞓䵋飰琵௉㇘襰変켔礢㳹돩귁綠䯥翋阡痪㕓矀ⓝཤ㍮瞑䵋领琨ோ㇕襡変콠礿㳻뎧궕緥䮾翪阺疥㕓瞡ⓞཋ㌨矔䴅预琨஽㇈襣夘콢礿㲏뎥근綫䯶翋阴疭㔁矍Ⓝཆ㍚瞼䵡领琨ோ㇕襡変콠礿㳻뎧궕緥䮾羁阗疡㔞瞜ⓝཤ㍮瞑䵋领琨ோ㇕襡変콠礿㳻뎨귦綱䯲羐陞痂㕓矏Ⓝཉ㍄瞑䵋领琨ோ㇉襮奝켰祬㳥뎍궕緥䮢美陳痨㕓矏ⓟཆ㌷矃䴈题琅௡㇕襡変콠礿㳧돗귇綱䮼羣陙痨㕓矏Ⓝཕ㍋矡䴙飒瑻௕ㇸ襋変콠礿㳧돨귘綨䯧翀阧疻㕓矀ⓝཤ㍮瞑䵋颚琧஢ㆁ褬夤콊礣㳴돦귁綤䮼</t>
  </si>
  <si>
    <t>_DM|LnkdItm|_bdm.8e4ddf4de8bf4b76af1bd9c907655cae.edm|_bdm.f3ac07e356fd43b4b093ebcbffea3c2e.edm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</si>
  <si>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䵟颗琪௕ㇸ襋変콠礿㳧돵귁綶䮼羣陙痨㕓矏Ⓝཉ㍄瞍䴻飔瑼ோㆣ襼夜콴礮㳹돎궈緧䮳羌陳疜㕎矍ⓓཋ㍚瞼䵡领琨ோ㇕襡変콠礣㲈돤궕綄䯲翞陮痪㕋矍Ⓝ༿㌅矝䵖预琽௟㇄襣奦켬祻㳦뎥궕綐䯲翊阑疱㕎矍⒗༆㌌瞓䵋飳瑸ஏㆺ褯夋콲礯㳪뎩궅緷䮬羞院痲㕂矟Ⓧཛྷ㍗瞟䵞颒琪ோㆶ褳奫켹礢㳹돨귝緧䮢翭阡疼㔼瞁ⓞཋ㍖瞁䵚频琦௛㇇襯夘콺礮㳫뎲궆緫䮷羚陱痶㕾知Ⓝཉ㍄瞑䵋领琨ோ㇕襡奪켴祧㲯돃규綩䯷翚阺疾㔖矏⒆༏㌂矔䴈飒琨஄㆓襡奄켰祳㲴돢귐緥䯱翚阼疫㔘矏⒌༙㌐矘䴄飈瑻ோ㆔褯変켲祺㲨돵규綦䯶翋阷痨㔀瞇⒂༛㌁矂䵋飲瑠ங㆐褤奤켯祱㲯돴궕綀䯬翊阶疬㕓矇⒪༇㍄矅䴃飉瑽஘㆔褯奚콬礿㲾돤귐綵䯶美阣疭㔁矏⒐༁㌅矃䴎领瑩ஆ㆚褴奝켳礶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陠痽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痰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㳩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</si>
  <si>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_DM|LnkdItm|_bdm.8e4ddf4de8bf4b76af1bd9c907655cae.edm|_bdm.909b8f3536e4492ab9429514cd02d300.edm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</si>
  <si>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瞅䵝颕琪௕ㇸ襋変콠礿㳧돵귁綶䮼羣陙痨㕓矏Ⓝཉ㍄瞍䴻飔瑼ோㆣ襼夝콶礬㳹돎궈緧䮳羌陳疜㕎矍ⓓཋ㍚瞼䵡领琨ோ㇕襡変콠礣㲈돤궕綄䯲翞陮痪㕋矍Ⓝ༿㌅矝䵖预琼௝㇆襣奦켬祻㳦뎥궕綐䯲翊阑疱㕎矍⒗༆㌌瞓䵋飳瑸ஏㆺ褯夋콲礯㳪뎩궅緷䮬羞院痲㕂矟Ⓧཛྷ㍗瞟䵞颒琪ோㆶ褳奫켹礢㳹돨귝緧䮢翭阡疼㔼瞁ⓞཋ㍖瞁䵚频琦௛㇇襯夘콺礮㳫뎲궆緫䮷羚陱痶㕾知Ⓝཉ㍄瞑䵋领琨ோ㇕襡奪켴祧㲯돃규綩䯷翚阺疾㔖矏⒆༏㌂矔䴈飒琨஄㆓襡奄켰祳㲴돢귐緥䯱翚阼疫㔘矏⒌༙㌐矘䴄飈瑻ோ㆔褯変켲祺㲨돵규綦䯶翋阷痨㔀瞇⒂༛㌁矂䵋飲瑠ங㆐褤奤켯祱㲯돴궕綀䯬翊阶疬㕓矇⒪༇㍄矅䴃飉瑽஘㆔褯奚콬礿㲾돤귐綵䯶美阣疭㔁矏⒐༁㌅矃䴎领瑩ஆ㆚褴奝켳礶㳧도귁綽䯶羐陞痂㕓矏Ⓝཉ㍄瞑䵋领琨ோ㇉褅奊켄祺㲽뎧귣綠䯰翝阺疧㔝矒Ⓛཛ㍆瞑䴢飕瑘டㆇ襼好켲祪㲾뎹궸総䮢美陳痨㕓矏Ⓝཉ㍄瞑䵋领琴஢ㆱ西奬켆礯㲟돆귱緳䮶翭院痰㔶矟ⓚ༯㍑瞉䵞飢瑍௒ㆰ襳多콳礧㳢돁궉緪䯋翪陭病㕹矏Ⓝཉ㍄瞑䵋领琨ோ㇕襽奭켯祼㲟돡귛緻䮏群陳痨㕓矏Ⓝཉ㍄瞑䵋领琴ஸㆁ褱夗콍礕㳻뎧궕緥䮢美陳痨㕓矏Ⓝཕ㌷矅䴛领瑅௖㇗襵夗콍礕㳻뎧궕緥䮢美陳痨㕓矏Ⓝཉ㍄瞍䴯飏瑥஘㇋襌変콠礿㳻뎧궕緥䮢美陳痨㕓矏Ⓝཉ㍘矵䴂飋琨஥㇈襣奈켧礽㳻뎺궗綁䯋翸陱痨㔧矒Ⓛ༺㌐矃䴂飈瑯௉㇕襮夤콊礿㳻뎧궕緥䮢美陳痨㕓矏Ⓝཉ㍄瞑䵗飢瑡ஆ㇕褏夋켉祻㲣뎧귣緸䮠羟陠痽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祛㲒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பㆷ褍夋콠祋㳦돔귁綷䯫翀阴痪㕓矀ⓝཤ㍮瞑䵋领琨ோ㇕襡変콠礿㳻뎧궕緥䮾翪阺疥㕓瞡ⓞཋ㌭矕䴓预琨஽㇈襣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矾䴯飿琪ோㆡ襼奺켴祭㲲돠궗緥䮭羐陞痂㕓矏Ⓝཉ㍄瞑䵋领琨ோ㇕襡変콠礿㳧돮귘緥䯌羓陱疁㔗瞗Ⓛཉ㌲瞌䵉颗琪ோㆡ襼奠켮祫㲾돢귇緧䮢羁陭病㕹矏Ⓝཉ㍄瞑䵋领琨ோ㇕襡変콠礣㳴돮귘綶䮼羣陙痨㕓矏Ⓝཉ㍄瞑䵋领琨ோ㇕襽奺켴祯㳥뎍궕緥䮢美陳痨㕓矏Ⓝཉ㍄瞑䵗飵瑼஛㇕褌夋콴礽㳥뎍궕緥䮢美陳痨㕓矏Ⓝཉ㍄瞑䵋领琴ய㆜褬夗콍礕㳻뎧궕緥䮢美陳痨㕓矏Ⓝཉ㍄瞑䵋颚瑌ஂ㆘襡夔콢祋㲺뎥궕經䮿羌阇疚㕑矏Ⓑཔ㍆矢䴟飔瑡அ㆒襣夆콾礒㳑뎧궕緥䮢美陳痨㕓矏Ⓝཉ㍄瞑䵋领琴ய㆜褬奧콽礽㲒돿궗緥䯔羓陱痰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㲟뎧귡緸䮠翽阧疺㔚瞁⒄ཋ㍄瞞䵕颫琂ோ㇕襡変콠礿㳻뎧궕緥䮢美陳痨㕏瞫⒊༄㍄矿䵖预瑁ஏㆍ襣奿콽礽㳮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</si>
  <si>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_DM|LnkdItm|_bdm.8e4ddf4de8bf4b76af1bd9c907655cae.edm|_bdm.e2afa88cf93f46c096b98aa9df9bc135.edm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</si>
  <si>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䵟颓琪௕ㇸ襋変콠礿㳧돵귁綶䮼羣陙痨㕓矏Ⓝཉ㍄瞍䴻飔瑼ோㆣ襼夜콴礪㳹돎궈緧䮳羌陳疜㕎矍ⓓཋ㍚瞼䵡领琨ோ㇕襡変콠礣㲈돤궕綄䯲翞陮痪㕋矍Ⓝ༿㌅矝䵖预琽௟㇀襣奦켬祻㳦뎥궕綐䯲翊阑疱㕎矍⒗༆㌌瞓䵋飳瑸ஏㆺ褯夋콲礯㳪뎩궅緷䮬羞院痲㕂矟Ⓧཛྷ㍗瞟䵞颒琪ோㆶ褳奫켹礢㳹돨귝緧䮢翭阡疼㔼瞁ⓞཋ㍖瞁䵚频琦௛㇇襯夘콺礮㳫뎲궆緫䮷羚陱痶㕾知Ⓝཉ㍄瞑䵋领琨ோ㇕襡奪켴祧㲯돃규綩䯷翚阺疾㔖矏⒆༏㌂矔䴈飒琨஄㆓襡奄켰祳㲴돢귐緥䯱翚阼疫㔘矏⒌༙㌐矘䴄飈瑻ோ㆔褯変켲祺㲨돵규綦䯶翋阷痨㔀瞇⒂༛㌁矂䵋飨瑡அ㆐襡奆켮祫㲳뎧귰綫䯦翋阷痨㕛瞦⒍ཉ㌐矙䴄飓瑻ஊ㆛褥夅콠祺㲣돢귅綱䮢翞阶疺㕓瞜⒋༈㌖矔䵋飇瑥஄ㆀ褯奚콩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羝陦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陫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礧㳹돓궈緧䯋翀阧疭㔔瞊⒑ཋ㍄瞞䵕颫琂ோ㇕襡変콠礿㳻뎧궕緥䮢美陯痧㔷瞆⒎༚㍚瞼䵡领琨ோ㇕襡変콠礿㳻뎧궉緪䯑翚阣痶㕾知Ⓝཉ㍄瞑䵋领琨ோ㇕襡変콼祌㲯뎧그緸䮠羙陱痶㕾知Ⓝཉ㍄瞑䵋领琨ோ㇕襡変콠礿㳧돮귘綶䮼羣陙痨㕓矏Ⓝཉ㍄瞑䵋领琨ோ㇕襡変콠礣㲟돪궕綋䮿羌阑疭㔔矍Ⓝ༿㍙瞓䵆颗琪ோㆡ襼奠켮祫㲾돢귇緧䮢羁陭病㕹矏Ⓝཉ㍄瞑䵋领琨ோ㇕襡変콠礿㳻돃규綨䮢翠陮痪㔿瞊⒍ཋ㍄矧䵖预琥௚㇗襡夔콢祖㲵돢귒綠䯰羌陳痧㕍矢ⓩཉ㍄瞑䵋领琨ோ㇕襡変콠礿㳻뎨귱綬䯯翝陭病㕹矏Ⓝཉ㍄瞑䵋领琨ோ㇕襡夕콯祌㲯뎹궸総䮢美陳痨㕓矏Ⓝཉ㍄瞑䵗颉瑛டㆅ褲夤콊礿㳻뎧궕緥䮢美陯痧㔠瞝⒀བྷ㍩瞻䵋领琨ோ㇕襡夆켐祭㲯뎊궿緥䮢美陳痴㕜瞿⒑༝㌗瞏䵦颬琨ோ㇕襡奪켯祲㲶돩귁綶䮢羁陭病㕹矏Ⓝཕ㍋矸䴟飋琶௦ㇿ襽奭켡祫㲺</t>
  </si>
  <si>
    <t>_DM|LnkdItm|_bdm.8e4ddf4de8bf4b76af1bd9c907655cae.edm|_bdm.985b65c14f5d4de89bf4a0379ea2d6e6.edm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</si>
  <si>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瞄䵞颐琪௕ㇸ襋変콠礿㳧돵귁綶䮼羣陙痨㕓矏Ⓝཉ㍄瞍䴻飔瑼ோㆣ襼夜콵礩㳹돎궈緧䮳羌陳疜㕎矍ⓓཋ㍚瞼䵡领琨ோ㇕襡変콠礣㲈돤궕綄䯲翞陮痪㕋矍Ⓝ༿㌅矝䵖预琽௞㇃襣奦켬祻㳦뎥궕綐䯲翊阑疱㕎矍⒗༆㌌瞓䵋飳瑸ஏㆺ褯夋콲礯㳪뎩궅緷䮬羞院痲㕂矟Ⓧཛྷ㍗瞟䵞颓琪ோㆶ褳奫켹礢㳹돨귝緧䮢翭阡疼㔼瞁ⓞཋ㍖瞁䵚频琦௛㇇襯夘콺礮㳫뎲궆緫䮷羛陱痶㕾知Ⓝཉ㍄瞑䵋领琨ோ㇕襡奪켴祧㲯돃규綩䯷翚阺疾㔖矏⒆༏㌂矔䴈飒琨஄㆓襡奄켰祳㲴돢귐緥䯱翚阼疫㔘矏⒌༙㌐矘䴄飈瑻ோ㆔褯変켲祺㲨돵규綦䯶翋阷痨㔀瞇⒂༛㌁矂䵋飨瑡அ㆐襡奆켮祫㲳뎧귰綫䯦翋阷痨㕛瞦⒍ཉ㌐矙䴄飓瑻ஊ㆛褥夅콠祺㲣돢귅綱䮢翞阶疺㕓瞜⒋༈㌖矔䵋飇瑥஄ㆀ褯奚콩礣㳴돳귍綱䮼羣陙痨㕓矏Ⓝཉ㍄瞑䵋领琨ௗㆱ褮奭켥祹㲵돑귐綷䯱翇阼疦㕎矍ⓑཋ㍄矸䴘飶瑼ங㇈襣奛켵祺㳹뎊궿緥䮢美陳痨㕓矏Ⓝཉ㍄瞑䵋颚瑁ய㇋襴奯콰祛㲟돃궃緱䯁羟陫疍㕃矖⒥ཛྷ㍜瞄䴯飣琱ம㇇襸多콸礦㲙뎻궚綌䯆羐陞痂㕓矏Ⓝཉ㍄瞑䵋领琨ோ㇉襮奆켣祛㲾돩궋緈䮈美陳痨㕓矏Ⓝཉ㍄瞑䵋颚瑛டㆅ褲夤콊礿㳻뎧궕緥䮢美陳痨㕓矏ⓟ༺㌐矁䵋飫琵௉㇁襣夤콊礿㳻뎧궕緥䮢美陳痨㕓矏Ⓝཉ㍘矵䴂飋瑻௕ㇸ襋変콠礿㳻뎧궕緥䮢美陳痨㕓矏Ⓝཕ㌠矘䴆领瑆௖㇗褕奎콢礿㲍뎥귱綌䯔羌陳疜㕎矍⒰༝㌖矘䴅飁琪ோ㇚西夣콠礿㳻뎧궕緥䮢美陳痨㕓矏Ⓝཉ㍄瞍䴯飏瑥ோㆻ襼奠켤祧㳹돑궈緧䮳羝陦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켄祖㲍뎧귡緸䮠翽阧疺㔚瞁⒄ཋ㍄瞞䵕颫琂ோ㇕襡変콠礿㳻뎧궕緥䮢美陳痨㕏瞫⒊༄㍄矿䵖预瑁ஏㆍ襣奿콽礽㳪뎧귡緸䮠翧阽疼㔖瞈⒆༛㍆瞑䵄题琅௡㇕襡変콠礿㳻뎧궕緥䮢美陳痴㕜瞫⒊༄㌗瞏䵦颬琨ோ㇕襡変콠礿㳻뎧궕緹䮭翽阧疸㕍矢ⓩཉ㍄瞑䵋领琨ோ㇕襡変콠礣㲈돷궕綈䮿羌陧痪㕍矢ⓩཉ㍄瞑䵋领琨ோ㇕襡変콠礿㳻돃규綨䯱羐陞痂㕓矏Ⓝཉ㍄瞑䵋领琨ோ㇕襡変콠礿㳧돮귘緥䯌羓陱疜㔒瞈Ⓛཉ㌲瞌䵉飲瑉னㆹ褄変켔礢㳹돳귇綬䯬翉陱痨㕜矑⓮ལ㍄瞑䵋领琨ோ㇕襡変콠礿㳻뎧궕緹䯆翇阾痨㔽矒Ⓛ༠㌀矉䵉领瑞௖㇗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༫㌫矵䴲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阁痪㕓瞻ⓞཋ㌷矅䴙飏瑦஌㇗襡夗콍礕㳻뎧궕緥䮢美陳痨㕓矏Ⓝཉ㍄瞑䵋颚瑌ஂ㆘襡夔콢祖㲿뎥궕經䮿羌陫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祛㳹돓궈緧䯑翚阡疡㔝瞈Ⓛཉ㍋瞏䵦颬琨ோ㇕襡変콠礿㳻뎧궕緥䮢美陳痴㔷瞆⒎ཉ㌪瞌䵉飯瑬ஓ㇗襡夔콢礮㳪뎧귡緸䮠翧阽疼㔖瞈⒆༛㍆瞑䵄题琅௡㇕襡変콠礿㳻뎧궕緥䮢美陳痴㕜瞫⒊༄㌗瞏䵦颬琨ோ㇕襡変콠礿㳻뎧궕緹䮭翽阧疸㕍矢ⓩཉ㍄瞑䵋领琨ோ㇕襡変콠礣㲈돷궕綈䮿羌除痪㕍矢ⓩཉ㍄瞑䵋领琨ோ㇕襡変콠礿㳻돃규綨䯱羐陞痂㕓矏Ⓝཉ㍄瞑䵋领琨ோ㇕襡変콠礿㳧돮귘緥䯌羓陱疊㔖瞈Ⓛཉ㌲瞌䵉颋琹௉㇕褕夋켉祱㲯돠귐綷䮠美陼痶㕾知Ⓝཉ㍄瞑䵋领琨ோ㇕襡変콠礿㳻뎻귱綬䯯美阝痵㕑瞣⒆༇㍆瞑䴽颛琪ெ㇄襣好콽礽㲒돳귐綢䯧翜陱痨㕜矑⓮ལ㍄瞑䵋领琨ோ㇕襡変콠礿㳻뎻궚綁䯫翃阠痶㕾知Ⓝཉ㍄瞑䵋领琨ோ㇕襡変콼礰㲈돷궋緈䮈美陳痨㕓矏Ⓝཉ㍄瞑䵋颚琧ஸㆁ褱夗콍礕㳻뎧궕緥䮢美陳痴㕜瞼⒑༊㍚瞼䵡领琨ோ㇕襡夕콯祏㲩뎹궸総䮢美陳痨㕏矀⒳༛㌐矂䵕颫琂ோ㇕襡夕켃祰㲶돢귛綱䯱美陼痶㕾知Ⓝཉ㍘瞞䴢飒瑥௕ㇸ襋夆켄祾㲯뎹</t>
  </si>
  <si>
    <t>_DM|LnkdItm|_bdm.8e4ddf4de8bf4b76af1bd9c907655cae.edm|_bdm.a9306e3aa02c4a8e8b0582881a253030.edm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</si>
  <si>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䵜频琿௓㇗西夣콠礿㳻뎻귥綷䯶翝陭病㕹矏Ⓝཉ㍄瞑䵋颚瑘ஙㆁ襡夔콢礭㳬뎰궍緧䮢翧陮痪㕂矍Ⓝ༽㍙瞓䵛预琶௦ㇿ襡変콠礿㳻뎧궉綖䯰翍陳疉㔃瞟ⓞཋ㍜瞓䵋飰瑩இ㇈襣夞콷礨㳣뎧귺綩䯦羓陱痪㕓瞺⒓།㌦矈䵖预瑼஄㆝襣奼켰祻㲔뎺궗緷䮲羟除痦㕃矝Ⓧཙ㍕瞋䵚颖琦௞㇆襯夜콢礿㲘돳귷綼䮿羌阧疧㔛矍Ⓝ༪㌖矅䴤飈琵௉㇇襱夞콮礯㳩뎷궄緿䮳羞陽痽㕀矁ⓖཛྷ㍆瞏䵦颬琨ோ㇕襡変콠礿㳻뎻귶綱䯺翚陭疌㔚瞃⒖༝㌁矕䵋飑瑭ஂ㆒褩奌켤礲㲺돢귇綤䯥翋陳疻㔛瞎⒑༌㌗瞑䴄飓瑼஘ㆁ褠奍켩祱㲼돓귝綷䯧翋陳疅㔜瞁⒗༁㌗瞑䴮飈瑬எ㆑襡奠켮礿㲯돨귀綶䯣翀阷疻㕟矏⒆༑㌇矔䴛飒琨஛㆐褳奚켨祾㲩뎧귔綨䯭翛阽疼㔀矆ⓟ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</si>
  <si>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_DM|LnkdItm|_bdm.8e4ddf4de8bf4b76af1bd9c907655cae.edm|_bdm.a6b00a52d4b64b2aa0ecfdf300609b42.edm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</si>
  <si>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䵛颗琹௜㇗西夣콠礿㳻뎻귥綷䯶翝陭病㕹矏Ⓝཉ㍄瞑䵋颚瑘ஙㆁ襡夔콢礬㳫뎶궂緧䮢翧陮痪㕂矍Ⓝ༽㍙瞓䵛预琶௦ㇿ襡変콠礿㳻뎧궉綖䯰翍陳疉㔃瞟ⓞཋ㍜瞓䵋飰瑩இ㇈襣夙콱礮㳬뎧귺綩䯦羓陱痪㕓瞺⒓།㌦矈䵖预瑼஄㆝襣奼켰祻㲔뎺궗緷䮲羟除痦㕃矝Ⓧཙ㍕瞋䵚颖琦௞㇆襯夜콢礿㲘돳귷綼䮿羌阧疧㔛矍Ⓝ༪㌖矅䴤飈琵௉㇇襱夞콮礯㳩뎷궄緿䮳羞陽痽㕀矁ⓖཛྷ㍆瞏䵦颬琨ோ㇕襡変콠礿㳻뎻귶綱䯺翚陭疌㔚瞃⒖༝㌁矕䵋飑瑭ஂ㆒褩奌켤礲㲺돢귇綤䯥翋陳疻㔛瞎⒑༌㌗瞑䴄飓瑼஘ㆁ褠奍켩祱㲼돓귝綷䯧翋陳疅㔜瞁⒗༁㌗瞑䴮飈瑬எ㆑襡奠켮礿㲯돨귀綶䯣翀阷疻㕟矏⒆༑㌇矔䴛飒琨஛㆐褳奚켨祾㲩뎧귔綨䯭翛阽疼㔀矆ⓟ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瞻⒧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</si>
  <si>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_DM|LnkdItm|_bdm.8e4ddf4de8bf4b76af1bd9c907655cae.edm|_bdm.cf509f4f18404c0d8bff2a9d1291d5a6.edm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</si>
  <si>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瞃䵓颒琺௘㇗西夣콠礿㳻뎻귥綷䯶翝陭病㕹矏Ⓝཉ㍄瞑䵋颚瑘ஙㆁ襡夔콢礭㳣뎵궆緧䮢翧陮痪㕂矍Ⓝ༽㍙瞓䵛预琶௦ㇿ襡変콠礿㳻뎧궉綖䯰翍陳疉㔃瞟ⓞཋ㍜瞓䵋飰瑩இ㇈襣夑콴礭㳨뎧귺綩䯦羓陱痪㕓瞺⒓།㌦矈䵖预瑼஄㆝襣奼켰祻㲔뎺궗緷䮲羟除痦㕃矝Ⓧཙ㍕瞋䵚颖琦௞㇆襯夜콢礿㲘돳귷綼䮿羌阧疧㔛矍Ⓝ༪㌖矅䴤飈琵௉㇇襱夞콮礯㳩뎷궄緿䮳羞陽痽㕀矁ⓖཛྷ㍆瞏䵦颬琨ோ㇕襡変콠礿㳻뎻귶綱䯺翚陭疌㔚瞃⒖༝㌁矕䵋飑瑭ஂ㆒褩奌켤礲㲺돢귇綤䯥翋陳疻㔛瞎⒑༌㌗瞑䴄飓瑼஘ㆁ褠奍켩祱㲼돉규綫䯧美阞疧㔝瞛⒋༚㍄矴䴅飂瑭ஏ㇕襩奇콠祫㲳돲귆綤䯬翊阠痤㕓瞊⒛༊㌁矁䴟领瑸எㆇ襡奁켡祭㲾돦귘綪䯷翀阧疻㕚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琻௞㇗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矗Ⓛཉ㌰瞌䵉飯瑦ட㆐褦奛콢礿㳴뎊궿緥䮢美陳痨㕓矏Ⓝཉ㍄瞑䵋领琨ௗ㇚褅奄켳礡㳖뎧궕緥䮢美陳痨㕓矏Ⓝཉ㍄瞍䵄飵瑼஛㇋襌変콠礿㳻뎧궕緥䮢美陳痨㕏瞼⒗༙㍄矼䵖预琿௉㇋襌変콠礿㳻뎧궕緥䮢美陳痨㕓矏ⓟ༭㌍矜䴘题琅௡㇕襡変콠礿㳻뎧궕緥䮢美陳痨㕓矓⒧ༀ㌉瞑䴥颛琪ன㆐褦変켖礢㳹뎶궗緥䯖羓陱疁㔝瞛⒆༎㌁矃䵉领琧௕ㇸ襋変콠礿㳻뎧궕緥䮢美陳痨㕓矏Ⓝཕ㌠矘䴆领瑆௖㇗褍奇콢礿㲍뎥궘練䮠美阇痵㕑瞦⒍༝㌁矖䴎飔琪ோ㇚西夣콠礿㳻뎧궕緥䮢美陳痨㕓矏Ⓝཕ㍋矵䴂飋瑻௕ㇸ襋変콠礿㳻뎧궕緥䮢美陳痴㕜瞼⒗༙㍚瞼䵡领琨ோ㇕襡変콠礿㳻뎨귦綱䯲翝陭病㕹矏Ⓝཉ㍄瞑䵋领琨ௗ㇚褒奊콾礒㳑뎧궕緥䮢美陯痧㔣瞝⒗བྷ㍩瞻䵋领琨ோ㇉襮奛켴祬㳥뎍궕緥䮢美陯疋㔜瞂⒎༌㌊矅䴘领琧௕ㇸ襋変콼礰㲒돪궋緈䮈羒陼疌㔒瞛⒂བྷ</t>
  </si>
  <si>
    <t>_DM|LnkdItm|_bdm.8e4ddf4de8bf4b76af1bd9c907655cae.edm|_bdm.1e284d11835d4e1b9443f9eb6853d996.edm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</si>
  <si>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瞂䵛颔琽௘㇗西夣콠礿㳻뎻귥綷䯶翝陭病㕹矏Ⓝཉ㍄瞑䵋颚瑘ஙㆁ襡夔콢礬㳫뎲궆緧䮢翧陮痪㕂矍Ⓝ༽㍙瞓䵛预琶௦ㇿ襡変콠礿㳻뎧궉綖䯰翍陳疉㔃瞟ⓞཋ㍜瞓䵋飰瑩இ㇈襣夙콲礪㳨뎧귺綩䯦羓陱痪㕓瞺⒓།㌦矈䵖预瑼஄㆝襣奼켰祻㲔뎺궗緷䮲羟除痦㕃矝Ⓧཙ㍕瞋䵚颖琦௞㇆襯夜콢礿㲘돳귷綼䮿羌阧疧㔛矍Ⓝ༪㌖矅䴤飈琵௉㇇襱夞콮礯㳩뎷궄緿䮳羞陽痽㕀矁ⓖཛྷ㍆瞏䵦颬琨ோ㇕襡変콠礿㳻뎻귶綱䯺翚陭疌㔚瞃⒖༝㌁矕䵋飑瑭ஂ㆒褩奌켤礲㲺돢귇綤䯥翋陳疻㔛瞎⒑༌㌗瞑䴄飓瑼஘ㆁ褠奍켩祱㲼돉규綫䯧美阞疧㔝瞛⒋༚㍄矴䴅飂瑭ஏ㇕襩奇콠祫㲳돲귆綤䯬翊阠痤㕓瞊⒛༊㌁矁䴟领瑸எㆇ襡奁켡祭㲾돦귘綪䯷翀阧疻㕚矓Ⓦ༪㌐矉䴟题琅௡㇕襡変콠礿㳻뎧궕緹䯆翁阰疌㔖瞉⒍ཉ㌲矔䴙飕瑡஄㆛襼夛콢礿㲒돗귁綷䮿羌阇疺㔆瞊Ⓛབྷ㍩瞻䵋领琨ோ㇕襡変콠礿㳻뎻근綁䮼羛阖疎㕃瞫⒧༨㌠瞇䵟飥琹௓ㆰ襱奯콵礧㳮돂권綀䮰羗陠痻㕋矖⒡༯㍘瞞䴢飢琶௦ㇿ襡変콠礿㳻뎧궕緥䮾羁阗疧㔐瞫⒆༏㌊瞏䵦颬琨ோ㇕襡変콠礿㳻뎻귦綱䯲翝陭病㕹矏Ⓝཉ㍄瞑䵋领琨ோ㇕襡夕켓祫㲫돊궈緧䮶羌陭病㕹矏Ⓝཉ㍄瞑䵋领琨ோ㇕襡変콠礣㲟돪귆緻䮏群陳痨㕓矏Ⓝཉ㍄瞑䵋领琨ோ㇕襡変콼祛㲲뎧귻緸䮠翺防疯㕑矏⒵པ㍆矵䴢飰琪ோㆡ襼奺켴祭㲲돠궗緥䮭羐陞痂㕓矏Ⓝཉ㍄瞑䵋领琨ோ㇕襡変콠礿㳧돮귘緥䯌羓陱疁㔗瞗Ⓛཉ㌲瞌䵉颗琻௞㇗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㔷瞦⒵ཋ㍄知䵖预瑛டㆇ褨奎콢礿㳴뎊궿緥䮢美陳痨㕓矏Ⓝཉ㍄瞑䵋领琨ோ㇕襽奀켭礿㲕뎥근綡䯺羌陳疞㕎矍ⓒ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ㆡ褠夋콠祉㳦돓귴綇䯎翫陱痨㔧矒Ⓛ༺㌐矃䴂飈瑯௉㇕襮夤콊礿㳻뎧궕緥䮢美陳痨㕓矏Ⓝཉ㍄瞑䵗飢瑡ஆ㇕褏夋켉祻㲣뎧귣緸䮠羟陱痨㔧矒Ⓛ༠㌊矅䴎飁瑭ங㇗襡夗콍礕㳻뎧궕緥䮢美陳痨㕓矏Ⓝཉ㍄瞍䵄飢瑡ஆㆆ西夣콠礿㳻뎧궕緥䮢美陳痨㕓矓Ⓦ༺㌐矁䵕颫琂ோ㇕襡変콠礿㳻뎧궕緥䮾翽阧疸㕓瞢ⓞཋ㍐瞓䵕颫琂ோ㇕襡変콠礿㳻뎧궕緥䮢美陯疌㔚瞂⒐བྷ㍩瞻䵋领琨ோ㇕襡変콠礿㳻뎧궕緥䮢羒阗疡㔞矏⒭པ㍆知䴊飁琪ோㆣ襼好켂祐㲟뎥궕綑䮿羌阀疼㔁瞆⒍༎㍆瞑䵄题琅௡㇕襡変콠礿㳻뎧궕緥䮢美陳痨㕓矓⒧ༀ㌉瞑䴥颛琪஢㆑褹変켖礢㳹뎥궕綑䮿羌阚疦㔇瞊⒄༌㌖瞓䵋颉琶௦ㇿ襡変콠礿㳻뎧궕緥䮢美陳痨㕏矀⒧ༀ㌉矂䵕颫琂ோ㇕襡変콠礿㳻뎧궕緥䮾羁阀疼㔃矑⓮ལ㍄瞑䵋领琨ோ㇕襡変콠礿㳧돳귅緥䯏羓陱痼㕑矑⓮ལ㍄瞑䵋领琨ோ㇕襡変콠礿㳻뎻귱綬䯯翝陭病㕹矏Ⓝཉ㍄瞑䵋领琨ோ㇕襡変콠礿㳻돃규綨䮢翠陮痪㔧瞎⒄ཋ㍄矧䵖预瑜ஹ㇗襡夔콢祌㲯돮귛綢䮠美陼痶㕾知Ⓝཉ㍄瞑䵋领琨ோ㇕襡変콠礿㳻뎻귱綬䯯美阝痵㕑瞦⒇༑㍆瞑䴽颛琪௒㇗襡夔콢祖㲵돢귒綠䯰羌陳痧㕍矢ⓩཉ㍄瞑䵋领琨ோ㇕襡変콠礿㳻뎨귱綬䯯翝陭病㕹矏Ⓝཉ㍄瞑䵋领琨ோ㇕襡夕콯祌㲯뎹궸総䮢美陳痨㕓矏Ⓝཉ㍄瞑䵋领琴ஸㆁ褱奤콽礽㳯뎹궸総䮢美陳痨㕓矏Ⓝཉ㍄瞑䵋领琨ோ㇉褅奄켳礡㳖뎧궕緥䮢美陳痨㕓矏Ⓝཉ㍄瞑䵋领琨ௗㆱ褨変켎礢㳹돦귒緧䮢翸陮痪㔧瞫Ⓛཉ㌰瞌䵉飵瑼ங㆜褯夋콠礰㳥뎍궕緥䮢美陳痨㕓矏Ⓝཉ㍄瞑䵋领琨ோ㇉褅奄콠祑㳦돎귑綽䮠美阅痵㕑矞ⓒཋ㍄知䵖预瑁அㆁ褤奌켲礽㳻뎹궸総䮢美陳痨㕓矏Ⓝཉ㍄瞑䵋领琨ோ㇉襮奀켭祬㳥뎍궕緥䮢美陳痨㕓矏Ⓝཉ㍄瞑䵗颉瑛டㆅ西夣콠礿㳻뎧궕緥䮢美陳痨㕓矓⒰༝㌔瞑䴦颛琪௜㇗西夣콠礿㳻뎧궕緥䮢美陳痨㕓矏Ⓝཕ㌠矘䴆飕琶௦ㇿ襡変콠礿㳻뎧궕緥䮢美陳痨㕓矏ⓟ༭㌍矜䵋飨琵௉ㆷ褤夋콠祉㳦뎪궄緧䮢翺陮痪㔺瞁⒗༌㌃矔䴙预琨௄㇋襌変콠礿㳻뎧궕緥䮢美陳痨㕓矏Ⓝཉ㍘矵䴂飋琨஥㇈襣奌켮礽㳻뎺궗編䮳羌陳疜㕎矍⒪༇㌐矔䴌飃瑺௉㇕襮夤콊礿㳻뎧궕緥䮢美陳痨㕓矏Ⓝཉ㍘瞞䴯飏瑥஘㇋襌変콠礿㳻뎧궕緥䮢美陳痨㕏矀⒰༝㌔瞏䵦颬琨ோ㇕襡変콠礿㳻뎻궚綖䯶翞阠痶㕾知Ⓝཉ㍄瞑䵋领琨ோ㇉襮奛켣礡㳖뎧궕緥䮢美陳痴㕜瞿⒑༝㍚瞼䵡领琨ோ㇕襽她켲祫㲨뎊궿緥䮢美陳痴㔰瞀⒎༄㌁矟䴟飕琨௄㇋襌変콠礣㳴돳귘緻䮏群陯痧㔷瞎⒗༈㍚</t>
  </si>
  <si>
    <t>_DM|LnkdItm|_bdm.8e4ddf4de8bf4b76af1bd9c907655cae.edm|_bdm.a70007bd2b15494a8c5b5fdae196c02a.edm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</si>
  <si>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频琺௉㇋襌変콠礿㳻돗귇綱䯱羐陞痂㕓矏Ⓝཉ㍄瞑䵗飶瑺ட㇕褗夋콰礱㳬뎥궕綌䮿羌院痪㕓瞻ⓞཋ㍔瞓䵕颫琂ோ㇕襡変콠礿㳻돔귇綦䮢翯阣疸㕎矍ⓛཋ㍄矧䴊飊琵௉㇅襯夛콢礿㲔돣궈緧䮠美阆疸㔗瞭⒚པ㍆矅䴄风琪ோㆠ褱奦켮礢㳹뎷궄緲䮬羞陡痦㕃矞ⓙམ㍔瞟䵞颕琦௞㇀襣奪켲祫㲙뎺궗綱䯭翆陱痨㔰瞝⒗༦㌊瞌䵉颔琸௚㇂襯夛콮礯㳪뎶궅緫䮷羝陽痽㕆矍ⓝཤ㍮瞑䵋领琨ோ㇕襡変콠礣㲘돿귁緻䯀翏阠疡㔐矏⒊༇㌇矞䴆飃琨஛㆐褳奚켨祾㲩뎧귡維䯰翋阶痨㔾瞀⒍༝㌌矂䵋飣瑦ஏ㆐褥夁켉祱㳻돯귚綰䯱翏阽疬㔀矃Ⓝ༌㌜矒䴎飖瑼ோㆅ褤変켳祷㲺돢궕綤䯯翁阦疦㔇瞜Ⓤཕ㍋矲䴟飞瑼௕ㇸ襋変콠礿㳻뎧궕緥䮢羒阗疧㔐瞫⒆༏㌊瞑䴽飃瑺஘㆜褮夔콢礭㳹돎귆綕䯶翜陮痪㔧瞝⒖༌㍆瞏䵦颬琨ோ㇕襡変콠礿㳻뎧궕緹䯋翪陭痽㔶瞩ⓓ༭㌠矰䴯颐琼ந㇄襹夙콹祙㳮뎲귱綀䮻翫陡痱㕀矜ⓛཐ㌦矷䵗颉瑁ய㇋襌変콠礿㳻뎧궕緥䮢美陯痧㔷瞀⒀༭㌁矗䴅题琅௡㇕襡変콠礿㳻뎧궕緹䯑翚阣疻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襴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襰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</si>
  <si>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_DM|LnkdItm|_bdm.8e4ddf4de8bf4b76af1bd9c907655cae.edm|_bdm.2d2ee06c0cab45d5953b8a6db0ad6d1e.edm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</si>
  <si>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颒琻௉㇋襌変콠礿㳻돗귇綱䯱羐陞痂㕓矏Ⓝཉ㍄瞑䵗飶瑺ட㇕褗夋콰礱㳯뎥궕綌䮿羌院痪㕓瞻ⓞཋ㍔瞓䵕颫琂ோ㇕襡変콠礿㳻돔귇綦䮢翯阣疸㕎矍ⓛཋ㍄矧䴊飊琵௉㇅襯多콢礿㲔돣궈緧䮠美阆疸㔗瞭⒚པ㍆矅䴄风琪ோㆠ褱奦켮礢㳹뎷궄緲䮬羞陡痦㕃矞ⓙམ㍔瞟䵞颕琦௞㇀襣奪켲祫㲙뎺궗綱䯭翆陱痨㔰瞝⒗༦㌊瞌䵉颔琸௚㇂襯夛콮礯㳪뎶궅緫䮷羝陽痽㕆矍ⓝཤ㍮瞑䵋领琨ோ㇕襡変콠礣㲘돿귁緻䯀翏阠疡㔐矏⒊༇㌇矞䴆飃琨஛㆐褳奚켨祾㲩뎧귡維䯰翋阶痨㔾瞀⒍༝㌌矂䵋飣瑦ஏ㆐褥夁켉祱㳻돯귚綰䯱翏阽疬㔀矃Ⓝ༌㌜矒䴎飖瑼ோㆅ褤変켳祷㲺돢궕綤䯯翁阦疦㔇瞜Ⓤཕ㍋矲䴟飞瑼௕ㇸ襋変콠礿㳻뎧궕緥䮢羒阗疧㔐瞫⒆༏㌊瞑䴽飃瑺஘㆜褮夔콢礭㳹돎귆綕䯶翜陮痪㔧瞝⒖༌㍆瞏䵦颬琨ோ㇕襡変콠礿㳻뎧궕緹䯋翪陭痽㔶瞩ⓓ༭㌠矰䴯颐琼ந㇄襹夙콹祙㳮뎲귱綀䮻翫陡痱㕀矜ⓛཐ㌦矷䵗颉瑁ய㇋襌変콠礿㳻뎧궕緥䮢美陯痧㔷瞀⒀༭㌁矗䴅题琅௡㇕襡変콠礿㳻뎧궕緹䯑翚阣疻㕍矢ⓩཉ㍄瞑䵋领琨ோ㇕襡変콠礣㲈돷궕綈䮿羌陧痪㕍矢ⓩཉ㍄瞑䵋领琨ோ㇕襡変콠礿㳻돃규綨䯱羐陞痂㕓矏Ⓝཉ㍄瞑䵋领琨ோ㇕襡変콠礿㳧돮귘緥䯌羓陱疜㔒瞈Ⓛཉ㌲瞌䵉飢瑁஽㇗襡夔콢祌㲯돮귛綢䮠美陼痶㕾知Ⓝཉ㍄瞑䵋领琨ோ㇕襡変콠礿㳻뎻귱綬䯯美阝痵㕑瞦⒇༑㍆瞑䴽颛琪௚㇆襴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༠㌲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襵夗콍礕㳻뎧궕緥䮢美陳痨㕓矏Ⓝཉ㍄瞍䴯飏瑥஘㇋襌変콠礿㳻뎧궕緥䮢美陳痨㕓矏Ⓝཉ㍘矵䴂飋琨஥㇈襣奈켧礽㳻뎺궗綑䯃翬队疍㕑矏Ⓑཔ㍆矢䴟飔瑡அ㆒襣夆콾礒㳑뎧궕緥䮢美陳痨㕓矏Ⓝཉ㍄瞑䵋领琴ய㆜褬奧콽礽㲒돿궗緥䯔羓陱痹㕑矏Ⓑཔ㍆矸䴅飒瑭஌㆐褳変콯礡㳖뎧궕緥䮢美陳痨㕓矏Ⓝཉ㍄瞑䵋颚琧ய㆜褬夗콍礕㳻뎧궕緥䮢美陳痨㕓矏Ⓝཕ㍋矢䴟飖琶௦ㇿ襡変콠礿㳻뎧궕緥䮢美陯疛㔇瞟Ⓝ༤㍙瞓䵟预琶௦ㇿ襡変콠礿㳻뎧궕緥䮢美陳痨㕏瞫⒊༄㌗瞏䵦颬琨ோ㇕襡変콠礿㳻뎧궕緥䮢美陳痴㔷瞆⒎ཉ㌪瞌䵉飲瑩஌㇗襡夔콢祋㲙돃귬緧䮢翺陮痪㔠瞛⒑ༀ㌊矖䵉领琧௕ㇸ襋変콠礿㳻뎧궕緥䮢美陳痨㕓矏Ⓝཕ㌠矘䴆领瑆௖㇗褈契콢礿㲍뎥궄緧䮢翺陮痪㔺瞁⒗༌㌃矔䴙预琨௄㇋襌変콠礿㳻뎧궕緥䮢美陳痨㕓矏ⓟཆ㌠矘䴆飕琶௦ㇿ襡変콠礿㳻뎧궕緥䮢美陯痧㔠瞛⒓བྷ㍩瞻䵋领琨ோ㇕襡変콠礿㳻뎻귦綱䯲美阞痵㕑矛Ⓛབྷ㍩瞻䵋领琨ோ㇕襡変콠礿㳻뎧궕緹䯆翇阾疻㕍矢ⓩཉ㍄瞑䵋领琨ோ㇕襡変콠礿㳻뎧궉綁䯫翃陳疆㕎矍Ⓑ༈㌃瞓䵋飰琵௉ㆡ褓変켔礢㳹돳귇綬䯬翉陱痨㕜矑⓮ལ㍄瞑䵋领琨ோ㇕襡変콠礿㳻뎧궕緹䯆翇阾痨㔽矒Ⓛ༠㌀矉䵉领瑞௖㇗襰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瞓䵋飲琵௉ㆦ褵奀켮祸㳹뎨궋緈䮈美陳痨㕓矏Ⓝཉ㍄瞑䵋领琨ோ㇕襡夕켄祶㲶돉궈緧䯋翊阫痪㕓瞹ⓞཋ㍓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</si>
  <si>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_DM|LnkdItm|_bdm.8e4ddf4de8bf4b76af1bd9c907655cae.edm|_bdm.9e1a46ff684846dda61ba4e0d95bf78b.edm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</si>
  <si>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瞀䵅颖琹௉㇋襌変콠礿㳻돗귇綱䯱羐陞痂㕓矏Ⓝཉ㍄瞑䵗飶瑺ட㇕褗夋콱礱㳫뎥궕綌䮿羌院痪㕓瞻ⓞཋ㍔瞓䵕颫琂ோ㇕襡変콠礿㳻돔귇綦䮢翯阣疸㕎矍ⓛཋ㍄矧䴊飊琵௉㇄襯夘콢礿㲔돣궈緧䮠美阆疸㔗瞭⒚པ㍆矅䴄风琪ோㆠ褱奦켮礢㳹뎷궄緲䮬羞陡痦㕃矞ⓙམ㍔瞟䵞颕琦௞㇀襣奪켲祫㲙뎺궗綱䯭翆陱痨㔰瞝⒗༦㌊瞌䵉颔琸௚㇂襯夛콮礯㳪뎶궅緫䮷羝陽痽㕆矍ⓝཤ㍮瞑䵋领琨ோ㇕襡変콠礣㲘돿귁緻䯀翏阠疡㔐矏⒊༇㌇矞䴆飃琨஛㆐褳奚켨祾㲩뎧귻綬䯬翋陳疅㔜瞁⒗༁㌗瞑䴮飈瑬எ㆑襡奠켮礿㲯돨귀綶䯣翀阷疻㕟矏⒆༑㌇矔䴛飒琨஛㆐褳奚켨祾㲩뎧귔綨䯭翛阽疼㔀矆ⓟ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襱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མ㍕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</si>
  <si>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_DM|LnkdItm|_bdm.8e4ddf4de8bf4b76af1bd9c907655cae.edm|_bdm.3adc933e26af421c88eb870dd5cd68c4.edm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</si>
  <si>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颞琼௉㇋襌変콠礿㳻돗귇綱䯱羐陞痂㕓矏Ⓝཉ㍄瞑䵗飶瑺ட㇕褗夋콰礱㳣뎥궕綌䮿羌院痪㕓瞻ⓞཋ㍔瞓䵕颫琂ோ㇕襡変콠礿㳻돔귇綦䮢翯阣疸㕎矍ⓛཋ㍄矧䴊飊琵௉㇅襯夝콢礿㲔돣궈緧䮠美阆疸㔗瞭⒚པ㍆矅䴄风琪ோㆠ褱奦켮礢㳹뎷궄緲䮬羞陡痦㕃矞ⓙམ㍔瞟䵞颕琦௞㇀襣奪켲祫㲙뎺궗綱䯭翆陱痨㔰瞝⒗༦㌊瞌䵉颔琸௚㇂襯夛콮礯㳪뎶궅緫䮷羝陽痽㕆矍ⓝཤ㍮瞑䵋领琨ோ㇕襡変콠礣㲘돿귁緻䯀翏阠疡㔐矏⒊༇㌇矞䴆飃琨஛㆐褳奚켨祾㲩뎧귻綬䯬翋陳疅㔜瞁⒗༁㌗瞑䴮飈瑬எ㆑襡奠켮礿㲯돨귀綶䯣翀阷疻㕟矏⒆༑㌇矔䴛飒琨஛㆐褳奚켨祾㲩뎧귔綨䯭翛阽疼㔀矆ⓟ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襱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མ㍑瞓䵋飲琵௉ㆼ褯奌켧祺㲩뎧궚緻䮏群陳痨㕓矏Ⓝཉ㍄瞑䵋领琨ோ㇕襡夆켄祶㲶뎹궸総䮢美陳痨㕓矏Ⓝཉ㍄瞑䵋领琴௄ㆦ褵夗콍礕㳻뎧궕緥䮢美陳痨㕓矏Ⓝཕ㌷矅䴛领瑅௖㇗襶夗콍礕㳻뎧궕緥䮢美陳痨㕓矏Ⓝཉ㍄瞍䴯飏瑥஘㇋襌変콠礿㳻뎧궕緥䮢美陳痨㕓矏Ⓝཉ㍘矵䴂飋琨஥㇈襣奌켧礽㳻뎺궗編䮳羌陳疜㕎矍⒪༇㌐矔䴌飃瑺௉㇕襮夤콊礿㳻뎧궕緥䮢美陳痨㕓矏Ⓝཉ㍄瞑䵗飢瑡ஆ㇕褏夋켌祺㲵뎧귣緸䮠羃院痪㕓瞻ⓞཋ㌭矟䴟飃瑯எㆇ襣夆콾礒㳑뎧궕緥䮢美陳痨㕓矏Ⓝཉ㍄瞑䵗颉瑌ஂ㆘褲夤콊礿㳻뎧궕緥䮢美陳痨㕓矏ⓟཆ㌷矅䴛题琅௡㇕襡変콠礿㳻뎧궕緹䮭翽阧疸㔀矑⓮ལ㍄瞑䵋领琨ோ㇕襡夆켓祭㲸뎊궿緥䮢美陳痨㕓矓Ⓦ༹㌖矅䵕颫琂ோ㇕襡夕콯祏㲩돴궋緈䮈美陳痨㕓矓⒠༆㌉矜䴎飈瑼஘㇕襮夤콊礿㳻뎨근綱䯯羐陞痂㕏矀⒧༈㌐矐䵕</t>
  </si>
  <si>
    <t>_DM|LnkdItm|_bdm.8e4ddf4de8bf4b76af1bd9c907655cae.edm|_bdm.6ee4ad0f004e487b8f27a9c8c2a763af.edm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</si>
  <si>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频琪௕ㇸ襋変콠礿㳧돵귁綶䮼羣陙痨㕓矏Ⓝཉ㍄瞍䴻飔瑼ோㆣ襼夙콮礨㳹돎궈緧䮳羌陳疜㕎矍ⓓཋ㍚瞼䵡领琨ோ㇕襡変콠礣㲈돤궕綄䯲翞陮痪㕋矍Ⓝ༿㌅矝䵖预琸௅㇂襣奦켬祻㳦뎥궕綐䯲翊阑疱㕎矍⒗༆㌌瞓䵋飳瑸ஏㆺ褯夋콲礯㳪뎩궅緷䮬羞院痲㕂矟Ⓧཛྷ㍗瞟䵞颓琪ோㆶ褳奫켹礢㳹돨귝緧䮢翭阡疼㔼瞁ⓞཋ㍖瞁䵚频琦௛㇇襯夘콺礮㳫뎲궆緫䮷羛陱痶㕾知Ⓝཉ㍄瞑䵋领琨ோ㇕襡奪켴祧㲯돃규綩䯷翚阶疬㕓瞆⒍༊㌋矜䴎领瑸எㆇ襡奁켡祭㲾돓귝綷䯧翋陳疅㔜瞁⒗༁㌗瞑䴮飈瑬எ㆑襡奠켮礿㲯돨귀綶䯣翀阷疻㕟矏⒆༑㌇矔䴛飒琨஛㆐褳奚켨祾㲩뎧귔綨䯭翛阽疼㔀矆ⓟཆ㌧矅䴓飒琶௦ㇿ襡変콠礿㳻뎧궕緥䮾翪阼疫㔷瞊⒅༇㍄矧䴎飔瑻ஂ㆚褯夋콲礽㳻돴귥綱䯰羓陱疜㔁瞚⒆ཋ㍚瞼䵡领琨ோ㇕襡変콠礿㳻뎧궉綌䯆羐陦疍㔵矟⒧༭㌥矵䵝颒瑋௚㇍褄夐켆礪㳣돃귰緼䯇羜陪痻㕀矗ⓚ༫㌢瞍䵄飯瑌௕ㇸ襋変콠礿㳻뎧궕緥䮢羒陼疌㔜瞌⒧༌㌂矟䵕颫琂ோ㇕襡変콠礿㳻뎧궉綖䯶翞阠痶㕾知Ⓝཉ㍄瞑䵋领琨ோ㇕襡変콼祌㲯뎧그緸䮠羚陱痶㕾知Ⓝཉ㍄瞑䵋领琨ோ㇕襡変콠礿㳧돮귘綶䮼羣陙痨㕓矏Ⓝཉ㍄瞑䵋领琨ோ㇕襡変콠礣㲟돪궕綋䮿羌阇疩㔔矍Ⓝ༿㍙瞓䴯飯瑞௉㇕褕夋켓祫㲩돩귒緧䮢羁陭病㕹矏Ⓝཉ㍄瞑䵋领琨ோ㇕襡変콠礿㳻돃규綨䮢翠陮痪㔺瞋⒛ཋ㍄矧䵖预琹௘㇀襣好콽礽㲒돳귐綢䯧翜陱痨㕜矑⓮ལ㍄瞑䵋领琨ோ㇕襡変콠礿㳻뎻궚綁䯫翃阠痶㕾知Ⓝཉ㍄瞑䵋领琨ோ㇕襡変콼礰㲈돷궋緈䮈美陳痨㕓矏Ⓝཉ㍄瞑䵋领琨ௗㆦ褵変켍礢㳹뎥궋緈䮈美陳痨㕓矏Ⓝཉ㍄瞑䵋领琨ோ㇕襽奀켭祬㳥뎍궕緥䮢美陳痨㕓矏Ⓝཉ㍄瞑䵋领琨ோ㇉褅奄콠祑㳦돓귔綢䮠美阅痵㕑瞫⒪༿㍆瞑䴿颛琪ஸㆁ褳奇켧礽㳻뎹궸総䮢美陳痨㕓矏Ⓝཉ㍄瞑䵋领琨ோ㇕襡奭켩祲㳻뎺궗綌䯦翖陱痨㔥矒Ⓛམ㍆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褕奎콢礿㲍뎥귡綄䯀翢阖痪㕓瞻ⓞཋ㌷矅䴙飏瑦஌㇗襡夗콍礕㳻뎧궕緥䮢美陳痨㕓矏Ⓝཉ㍄瞑䵋颚瑌ஂ㆘襡夔콢祖㲿뎥궕經䮿羌院痪㕓瞻ⓞཋ㌭矟䴟飃瑯எㆇ襣夆콾礒㳑뎧궕緥䮢美陳痨㕓矏Ⓝཉ㍄瞑䵗颉瑌ஂ㆘褲夤콊礿㳻뎧궕緥䮢美陳痨㕓矏ⓟཆ㌷矅䴛题琅௡㇕襡変콠礿㳻뎧궕緥䮢羒阀疼㔃矏⒮པ㍆瞅䵉题琅௡㇕襡変콠礿㳻뎧궕緥䮢美陳痴㔷瞆⒎༚㍚瞼䵡领琨ோ㇕襡変콠礿㳻뎧궕緥䮢美陯疌㔚瞂Ⓝ༧㍙瞓䴿飇瑯௉㇕褗夋켔祝㲔돞궗緥䯖羓陱疛㔇瞝⒊༇㌃瞓䵋颉琶௦ㇿ襡変콠礿㳻뎧궕緥䮢美陳痨㕓矏ⓟ༭㌍矜䵋飨琵௉ㆼ褥夋콠祉㳦뎶궗緥䯖羓陱疁㔝瞛⒆༎㌁矃䵉领琧௕ㇸ襋変콠礿㳻뎧궕緥䮢美陳痨㕓矓Ⓦ༭㌍矜䴘题琅௡㇕襡変콠礿㳻뎧궕緥䮢羒陼疛㔇瞟ⓝཤ㍮瞑䵋领琨ோ㇕襡変콠礿㳻돔귁綵䮢翣陮痪㕇矍ⓝཤ㍮瞑䵋领琨ோ㇕襡変콠礿㳻뎧궉綁䯫翃阠痶㕾知Ⓝཉ㍄瞑䵋领琨ோ㇕襡変콠礿㳻뎻귱綬䯯美阝痵㕑瞻⒂༎㍆瞑䴽颛琪ிㆧ襣好콽礽㲈돵규綫䯥羌陳痧㕍矢ⓩཉ㍄瞑䵋领琨ோ㇕襡変콠礿㳻뎧궉綁䯫翃陳疆㕎矍⒪།㌜瞓䵋飰琵௉㇄襰変켔礢㳹돩귁綠䯥翋阡痪㕓矀ⓝཤ㍮瞑䵋领琨ோ㇕襡変콠礿㳻뎧궉緪䯆翇阾疻㕍矢ⓩཉ㍄瞑䵋领琨ோ㇕襡変콠礣㳴돳귅緻䮏群陳痨㕓矏Ⓝཉ㍄瞑䵋领琨ோ㇉褒奙콠祒㳦뎳궗緻䮏群陳痨㕓矏Ⓝཉ㍄瞑䵋领琨ோ㇕襡奭켩祲㲨뎊궿緥䮢美陳痨㕓矏Ⓝཉ㍄瞑䵋领琨ோ㇕襽奀켭礿㲕뎥귡綤䯥羌陳疞㕎矍Ⓑ༭㍆瞑䴿颛琪ஸㆁ褳奇켧礽㳻뎹궸総䮢美陳痨㕓矏Ⓝཉ㍄瞑䵋领琨ோ㇕襡奭켩祲㳻뎺궗綌䯦翖陱痨㔥矒Ⓛཚ㍆瞑䴿颛琪஢㆛褵奎켥祭㳹뎨궋緈䮈美陳痨㕓矏Ⓝཉ㍄瞑䵋领琨ோ㇕襽奭켩祲㲨뎊궿緥䮢美陳痨㕓矏Ⓝཉ㍄瞑䵋颚琧ஸㆁ褱夤콊礿㳻뎧궕緥䮢美陳痨㕓矏ⓟ༺㌐矁䵋飫琵௉㇂襣夤콊礿㳻뎧궕緥䮢美陳痨㕓矏Ⓝཉ㍘矵䴂飋瑻௕ㇸ襋変콠礿㳻뎧궕緥䮢美陳痨㕓矏Ⓝཕ㌠矘䴆领瑆௖㇗褃奎콢礿㲍뎥궘練䮠美阇痵㕑瞦⒍༝㌁矖䴎飔琪ோ㇚西夣콠礿㳻뎧궕緥䮢美陳痨㕓矏Ⓝཉ㍄瞍䴯飏瑥ோㆻ襼奥켥祱㳹돑궈緧䮯羟陱痨㔧矒Ⓛ༠㌊矅䴎飁瑭ங㇗襡夗콍礕㳻뎧궕緥䮢美陳痨㕓矏Ⓝཉ㍄瞍䵄飢瑡ஆㆆ西夣콠礿㳻뎧궕緥䮢美陳痨㕓矓Ⓦ༺㌐矁䵕颫琂ோ㇕襡変콠礿㳻뎧궉緪䯑翚阣疻㕍矢ⓩཉ㍄瞑䵋领琨ோ㇕襽奺켲祼㳥뎍궕緥䮢美陳痨㕏矀⒳༛㌐瞏䵦颬琨ோ㇕襡夆켐祭㲯뎹궸総䮢美陳痨㕏瞬⒌༄㌉矔䴅飒瑻ோ㇚西夣콠礿㳧돎귁綨䮼羣陙痴㕜瞫⒂༝㌅瞏</t>
  </si>
  <si>
    <t>_DM|LnkdItm|_bdm.8e4ddf4de8bf4b76af1bd9c907655cae.edm|_bdm.7721c20b41e04012ac9d3524a7516832.edm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</si>
  <si>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颒琺௉㇋襌変콠礿㳻돗귇綱䯱羐陞痂㕓矏Ⓝཉ㍄瞑䵗飶瑺ட㇕褗夋콰礱㳯뎥궕綌䮿羌院痪㕓瞻ⓞཋ㍔瞓䵕颫琂ோ㇕襡変콠礿㳻돔귇綦䮢翯阣疸㕎矍ⓛཋ㍄矧䴊飊琵௉㇅襯夛콢礿㲔돣궈緧䮠美阆疸㔗瞭⒚པ㍆矅䴄风琪ோㆠ褱奦켮礢㳹뎷궄緲䮬羞陡痦㕃矞ⓙམ㍔瞟䵞颕琦௞㇀襣奪켲祫㲙뎺궗綱䯭翆陱痨㔰瞝⒗༦㌊瞌䵉颔琸௚㇂襯夛콮礯㳪뎶궅緫䮷羝陽痽㕆矍ⓝཤ㍮瞑䵋领琨ோ㇕襡変콠礣㲘돿귁緻䯆翇阿疽㔇瞊⒇ཉ㌍矟䴈飉瑥எ㇕褱奛콠祬㲳돵귐緥䯖翆阡疭㔖矏⒮༆㌊矅䴃飕琨ம㆛褥奍콠礷㲒뎧귁維䯭翛阠疩㔝瞋⒐ཅ㍄矔䴓飅瑭஛ㆁ襡奌켲礿㲨돦귇綠䮢翏阾疧㔆瞁⒗༚㍍瞍䵄飥瑼ஓㆁ西夣콠礿㳻뎧궕緥䮢美陳痴㔷瞀⒀༭㌁矗䴅领瑞எㆇ褲奆켮礢㳹뎥궕綌䯱翾阧疺㕎矍Ⓑ༛㌑矔䵉题琅௡㇕襡変콠礿㳻뎧궕緥䮢羒阚疌㕍矚⒦༯㍔矵䴯飧瑌௝㇁褂夑켅礯㳢뎲궍緰䯆翫陪疍㕁矖ⓐཚ㍜瞈䴩飠琴௄ㆼ褅夤콊礿㳻뎧궕緥䮢美陳痨㕏矀⒧༆㌇矵䴎飀瑦௕ㇸ襋変콠礿㳻뎧궕緥䮢羒阀疼㔃瞜ⓝཤ㍮瞑䵋领琨ோ㇕襡変콠礿㳻돔귁綵䮢翣陮痪㕇矍ⓝཤ㍮瞑䵋领琨ோ㇕襡変콠礿㳻뎧궉綁䯫翃阠痶㕾知Ⓝཉ㍄瞑䵋领琨ோ㇕襡変콠礿㳻뎻귱綬䯯美阝痵㕑瞻⒂༎㍆瞑䴽颛琪யㆼ褗変켔礢㳹돳귇綬䯬翉陱痨㕜矑⓮ལ㍄瞑䵋领琨ோ㇕襡変콠礿㳻뎧궕緹䯆翇阾痨㔽矒Ⓛ༠㌀矉䵉领瑞௖㇗襰夜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矸䴽预琨ி㇈襣奝켲祶㲵뎥궕緪䮼羣陙痨㕓矏Ⓝཉ㍄瞑䵋领琨ோ㇕襡変콠礣㲟돪궕綋䮿羌阚疬㔋矍Ⓝ༿㍙瞓䵚预琨ி㇈襣奇켴祺㲼돵궗緥䮭羐陞痂㕓矏Ⓝཉ㍄瞑䵋领琨ோ㇕襡変콼礰㲟돪귆緻䮏群陳痨㕓矏Ⓝཉ㍄瞑䵋领琨ோ㇉襮奝켰礡㳖뎧궕緥䮢美陳痨㕓矏Ⓝཉ㍄瞍䴸飒瑸ோㆸ襼夝콢礡㳖뎧궕緥䮢美陳痨㕓矏Ⓝཉ㍄瞑䵋颚瑌ஂ㆘褲夤콊礿㳻뎧궕緥䮢美陳痨㕓矏Ⓝཉ㍄瞑䵗飢瑡ஆ㇕褏夋켔祾㲼뎧귣緸䮠翺阒疊㔿瞪Ⓛཉ㌰瞌䵉飵瑼ங㆜褯夋콠礰㳥뎍궕緥䮢美陳痨㕓矏Ⓝཉ㍄瞑䵋领琨ோ㇉褅奄콠祑㳦돎귑綽䮠美阅痵㕑矞Ⓛཉ㌰瞌䵉飯瑦ட㆐褦奛콢礿㳴뎊궿緥䮢美陳痨㕓矏Ⓝཉ㍄瞑䵋领琨ௗ㇚褅奄켳礡㳖뎧궕緥䮢美陳痨㕓矏Ⓝཉ㍄瞍䵄飵瑼஛㇋襌変콠礿㳻뎧궕緥䮢美陳痨㕏瞼⒗༙㍄矼䵖预琼௉㇋襌変콠礿㳻뎧궕緥䮢美陳痨㕓矏ⓟ༭㌍矜䴘题琅௡㇕襡変콠礿㳻뎧궕緥䮢美陳痨㕓矓⒧ༀ㌉瞑䴥颛琪ி㆔褦変켖礢㳹독귺綁䯛羌陳疜㕎矍⒰༝㌖矘䴅飁琪ோ㇚西夣콠礿㳻뎧궕緥䮢美陳痨㕓矏Ⓝཉ㍄瞍䴯飏瑥ோㆻ襼奠켤祧㳹돑궈緧䮳羌陳疜㕎矍⒪༇㌐矔䴌飃瑺௉㇕襮夤콊礿㳻뎧궕緥䮢美陳痨㕓矏Ⓝཉ㍘瞞䴯飏瑥஘㇋襌変콠礿㳻뎧궕緥䮢美陳痨㕏矀⒰༝㌔瞏䵦颬琨ோ㇕襡変콠礿㳻뎧궕緹䯑翚阣痨㔾矒Ⓛཝ㍆瞏䵦颬琨ோ㇕襡変콠礿㳻뎧궕緥䮢羒阗疡㔞瞜ⓝཤ㍮瞑䵋领琨ோ㇕襡変콠礿㳻뎧궕緥䮾翪阺疥㕓瞡ⓞཋ㌰矐䴌预琨஽㇈襣奻콢礿㲏뎥귦綱䯰翇阽疯㕑矏Ⓦབྷ㍩瞻䵋领琨ோ㇕襡変콠礿㳻뎧궕緥䮢羒阗疡㔞矏⒭པ㍆矸䴏飞琪ோㆣ襼夘콱礽㳻뎺궗綌䯬翚阶疯㔖瞝Ⓛཉ㍋瞏䵦颬琨ோ㇕襡変콠礿㳻뎧궕緥䮢羒陼疌㔚瞂⒐བྷ㍩瞻䵋领琨ோ㇕襡変콠礿㳻뎻궚綖䯶翞陭病㕹矏Ⓝཉ㍄瞑䵋领琨ோ㇕襡夕켓祫㲫돊궈緧䮶羌陭病㕹矏Ⓝཉ㍄瞑䵋领琨ோ㇕襡変콠礣㲟돪귆緻䮏群陳痨㕓矏Ⓝཉ㍄瞑䵋领琨ோ㇕襡変콼祛㲲뎧귻緸䮠翺防疯㕑矏⒵པ㍆知䴯预琨ி㇈襣奝켲祶㲵뎥궕緪䮼羣陙痨㕓矏Ⓝཉ㍄瞑䵋领琨ோ㇕襡変콠礣㲟돪궕綋䮿羌阚疬㔋矍Ⓝ༿㍙瞓䵜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</si>
  <si>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_DM|LnkdItm|_bdm.8e4ddf4de8bf4b76af1bd9c907655cae.edm|_bdm.8c071d41a9e64f548a87f382e09682ed.edm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</si>
  <si>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颟琱௉㇋襌変콠礿㳻돗귇綱䯱羐陞痂㕓矏Ⓝཉ㍄瞑䵗飶瑺ட㇕褗夋콰礱㳢뎥궕綌䮿羌院痪㕓瞻ⓞཋ㍔瞓䵕颫琂ோ㇕襡変콠礿㳻돔귇綦䮢翯阣疸㕎矍ⓛཋ㍄矧䴊飊琵௉㇅襯夐콢礿㲔돣궈緧䮠美阆疸㔗瞭⒚པ㍆矅䴄风琪ோㆠ褱奦켮礢㳹뎷궄緲䮬羞陡痦㕃矞ⓙམ㍔瞟䵞颕琦௞㇀襣奪켲祫㲙뎺궗綱䯭翆陱痨㔰瞝⒗༦㌊瞌䵉颔琸௚㇂襯夛콮礯㳪뎶궅緫䮷羝陽痽㕆矍ⓝཤ㍮瞑䵋领琨ோ㇕襡変콠礣㲘돿귁緻䯆翇阿疽㔇瞊⒇ཉ㌍矟䴈飉瑥எ㇕褱奛콠祬㲳돵귐緥䯌翇阽疭㕓瞢⒌༇㌐矙䴘领瑍அ㆑褤変콨祖㲵돳귝綪䯷翝防疦㔗瞜Ⓩཉ㌁矉䴈飃瑸ட㇕褱奛콠祬㲳돵귐緥䯣翃阼疽㔝瞛⒐ཀ㍘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襲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瞀䵚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</si>
  <si>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_DM|LnkdItm|_bdm.8e4ddf4de8bf4b76af1bd9c907655cae.edm|_bdm.a21e00dae7f84e50861c9cf691430d07.edm</t>
  </si>
  <si>
    <t>䯀翪阕疉㔰矙⒢ཛྷ㍉矵䵟颕瑋ெ㇁褤奍콭神㳨독궘練䯀羖除痹㔶矟⒢༭㌢矵䵟颚瑌ஊㆁ褠奟켥祱㲿돵궈緧䯄翏阰疼㔠瞊⒗ཋ㍄矐䴛飖瑤ஂ㆖褠奀켯祱㳦돋규綫䯩美队疡㔑瞝⒂༛㌝瞓䵋飐瑭ஙㆆ褨奇콽礽㳩뎶궃緫䮰羌陳疐㔾瞣⒵༌㌖矂䴂飉瑦௖㇗褂夐콱礭㳩돂궘綆䮳羜陥痥㕇矖⒧༬㍉石䵓颗琾ெ㇅褄夑콴礯㳭뎲궂緲䮲羌陳疡㔫瞢⒯༿㌁矃䴘飏瑧அ㇈襣夋콾礒㳑뎧궉綌䯶翃陳疎㔆瞃⒏པ㍆瞁䵅颞琺௉㇋襌変콠礿㳻돗귇綱䯱羐陞痂㕓矏Ⓝཉ㍄瞑䵗飶瑺ட㇕褗夋콰礱㳣뎥궕綌䮿羌院痪㕓瞻ⓞཋ㍔瞓䵕颫琂ோ㇕襡変콠礿㳻돔귇綦䮢翯阣疸㕎矍ⓛཋ㍄矧䴊飊琵௉㇅襯夛콢礿㲔돣궈緧䮠美阆疸㔗瞭⒚པ㍆矅䴄风琪ோㆠ褱奦켮礢㳹뎷궄緲䮬羞陡痦㕃矞ⓙམ㍔瞟䵞颕琦௞㇀襣奪켲祫㲙뎺궗綱䯭翆陱痨㔰瞝⒗༦㌊瞌䵉颔琸௚㇂襯夛콮礯㳪뎶궅緫䮷羝陽痽㕆矍ⓝཤ㍮瞑䵋领琨ோ㇕襡変콠礣㲘돿귁緻䯆翇阿疽㔇瞊⒇ཉ㌍矟䴈飉瑥எ㇕褱奛콠祬㲳돵귐緥䯌翇阽疭㕓瞢⒌༇㌐矙䴘领瑍அ㆑褤変콨祖㲵돳귝綪䯷翝防疦㔗瞜Ⓩཉ㌁矉䴈飃瑸ட㇕褱奛콠祬㲳돵귐緥䯣翃阼疽㔝瞛⒐ཀ㍘瞞䴨飒瑰ட㇋襌変콠礿㳻뎧궕緥䮢美陯疌㔜瞌⒧༌㌂矟䵋飰瑭ஙㆆ褨奇콽礽㳩뎧근綶䯒翚阡痵㕑瞻⒑༜㌁瞓䵕颫琂ோ㇕襡変콠礿㳻뎧궕緥䮾翧阗痶㕆瞪⒥ཙ㌠矵䴪飢琾௟ㆶ襰奬콰礦㲝뎿궀綁䯇羗阖痺㕊矜ⓐད㍝石䴭颚琧஢ㆱ西夣콠礿㳻뎧궕緥䮢美陳痴㕜瞫⒌༊㌠矔䴍飈琶௦ㇿ襡変콠礿㳻뎧궕緥䮾翽阧疸㔀矑⓮ལ㍄瞑䵋领琨ோ㇕襡変콠礿㳧돳귅緥䯏羓陱痼㕑矑⓮ལ㍄瞑䵋领琨ோ㇕襡変콠礿㳻뎻귱綬䯯翝陭病㕹矏Ⓝཉ㍄瞑䵋领琨ோ㇕襡変콠礿㳻돃규綨䮢翠陮痪㔧瞎⒄ཋ㍄矧䵖预瑌஢ㆣ襣好콽礽㲈돵규綫䯥羌陳痧㕍矢ⓩཉ㍄瞑䵋领琨ோ㇕襡変콠礿㳻뎧궉綁䯫翃陳疆㕎矍⒪།㌜瞓䵋飰琵௉㇄襲夋콠祋㳦돎귛綱䯧翉阶疺㕑矏Ⓦབྷ㍩瞻䵋领琨ோ㇕襡変콠礿㳻뎧궕緹䮭翪阺疥㔀矑⓮ལ㍄瞑䵋领琨ோ㇕襡変콠礿㳧돔귁綵䮼羣陙痨㕓矏Ⓝཉ㍄瞑䵋领琨ோ㇕襽奝켰礿㲖뎥궁緧䮼羣陙痨㕓矏Ⓝཉ㍄瞑䵋领琨ோ㇕襡夕켄祶㲶뎹궸総䮢美陳痨㕓矏Ⓝཉ㍄瞑䵋领琨ோ㇕襡奭켩祲㳻뎺궗綑䯣翉陱痨㔥矒Ⓛ༭㌭矧䵉领瑜௖㇗褒奛켩祱㲼뎧궚緻䮏群陳痨㕓矏Ⓝཉ㍄瞑䵋领琨ோ㇕襡変콼祛㲲뎧귻緸䮠翧阷疰㕑矏⒵པ㍆瞀䵉领瑜௖㇗褈奝켥祸㲾뎥궕緪䮼羣陙痨㕓矏Ⓝཉ㍄瞑䵋领琨ோ㇕襡夕콯祛㲲돴궋緈䮈美陳痨㕓矏Ⓝཉ㍄瞑䵋领琨ௗ㇚褒奙콾礒㳑뎧궕緥䮢美陳痨㕓矏Ⓝཉ㍘矢䴟飖琨஦㇈襣夋콾礒㳑뎧궕緥䮢美陳痨㕓矏Ⓝཉ㍄瞑䵗飢瑡ஆㆆ西夣콠礿㳻뎧궕緥䮢美陳痨㕓矏Ⓝཉ㍄瞍䴯飏瑥ோㆻ襼好켡祸㳹돑궈緧䯖翯阑疄㔶矍Ⓝ༽㍙瞓䴸飒瑺ஂ㆛褦変콯礡㳖뎧궕緥䮢美陳痨㕓矏Ⓝཉ㍄瞑䵋领琨ௗㆱ褨変켎礢㳹돣귍緧䮢翸陮痪㕂矍Ⓝ༽㍙瞓䴢飈瑼எ㆒褤夋콠礰㳥뎍궕緥䮢美陳痨㕓矏Ⓝཉ㍄瞑䵋领琴௄ㆱ褨奚콾礒㳑뎧궕緥䮢美陳痨㕓矏Ⓝཉ㍘瞞䴸飒瑸௕ㇸ襋変콠礿㳻뎧궕緥䮢美陳痴㔠瞛⒓ཉ㌩瞌䵉颒琪௕ㇸ襋変콠礿㳻뎧궕緥䮢美陳痨㕓矓⒧ༀ㌉矂䵕颫琂ோ㇕襡変콠礿㳻뎧궕緥䮢美陳痨㕏瞫⒊༄㍄矿䵖预瑜ஊ㆒襣奿콽礽㲏돈귱綜䮠美阇痵㕑瞼⒗༛㌍矟䴌预琨௄㇋襌変콠礿㳻뎧궕緥䮢美陳痨㕓矏Ⓝཉ㍘矵䴂飋琨஥㇈襣奍켸礽㳻뎺궗練䮠美阇痵㕑瞦⒍༝㌁矖䴎飔琪ோ㇚西夣콠礿㳻뎧궕緥䮢美陳痨㕓矏Ⓝཕ㍋矵䴂飋瑻௕ㇸ襋変콠礿㳻뎧궕緥䮢美陳痴㕜瞼⒗༙㍚瞼䵡领琨ோ㇕襡変콠礿㳻뎧궉綖䯶翞陳疅㕎矍ⓗཋ㍚瞼䵡领琨ோ㇕襡変콠礿㳻뎧궕緥䮾翪阺疥㔀矑⓮ལ㍄瞑䵋领琨ோ㇕襡変콠礿㳻뎧궕緹䯆翇阾痨㔽矒Ⓛ༽㌅矖䵉领瑞௖㇗褕夋콠祋㳦돔귁綷䯫翀阴痪㕓矀ⓝཤ㍮瞑䵋领琨ோ㇕襡変콠礿㳻뎧궕緥䮾翪阺疥㕓瞡ⓞཋ㌭矕䴓预琨஽㇈襣夘콢礿㲏뎥근綫䯶翋阴疭㔁矍Ⓝཆ㍚瞼䵡领琨ோ㇕襡変콠礿㳻뎧궕緥䮾羁阗疡㔞瞜ⓝཤ㍮瞑䵋领琨ோ㇕襡変콠礿㳻뎨귦綱䯲羐陞痂㕓矏Ⓝཉ㍄瞑䵋领琨ோ㇕襡奺켴祯㳻뎺궗緱䮠羐陞痂㕓矏Ⓝཉ㍄瞑䵋领琨ோ㇕襡変콼祛㲲돴궋緈䮈美陳痨㕓矏Ⓝཉ㍄瞑䵋领琨ோ㇕襡夕켄祶㲶돉궈緧䯖翏阴痪㕓瞹ⓞཋ㌰矵䵉领瑜௖㇗褒奛켩祱㲼뎧궚緻䮏群陳痨㕓矏Ⓝཉ㍄瞑䵋领琨ோ㇕襡変콼祛㲲뎧귻緸䮠翧阷疰㕑矏⒵པ㍆瞀䵞预琨ி㇈襣奇켴祺㲼돵궗緥䮭羐陞痂㕓矏Ⓝཉ㍄瞑䵋领琨ோ㇕襡変콼礰㲟돪귆緻䮏群陳痨㕓矏Ⓝཉ㍄瞑䵋领琨ோ㇉襮奝켰礡㳖뎧궕緥䮢美陳痨㕓矏Ⓝཉ㍄瞍䴸飒瑸ோㆸ襼夞콢礡㳖뎧궕緥䮢美陳痨㕓矏Ⓝཉ㍄瞑䵋颚瑌ஂ㆘褲夤콊礿㳻뎧궕緥䮢美陳痨㕓矏Ⓝཉ㍄瞑䵗飢瑡ஆ㇕褏夋켂祺㲼뎧귣緸䮠羃院痪㕓瞻ⓞཋ㌭矟䴟飃瑯எㆇ襣夆콾礒㳑뎧궕緥䮢美陳痨㕓矏Ⓝཉ㍄瞑䵋领琴ய㆜褬奧콽礽㲗돩궗緥䯔羓陱痥㕂矍Ⓝ༽㍙瞓䴢飈瑼எ㆒褤夋콠礰㳥뎍궕緥䮢美陳痨㕓矏Ⓝཉ㍄瞑䵋领琴௄ㆱ褨奚콾礒㳑뎧궕緥䮢美陳痨㕓矏Ⓝཉ㍘瞞䴸飒瑸௕ㇸ襋変콠礿㳻뎧궕緥䮢羒陼疛㔇瞟⒐བྷ㍩瞻䵋领琨ோ㇕襡変콼礰㲈돤궋緈䮈美陳痨㕓矏Ⓝཕ㍋矡䴙飒琶௦ㇿ襡変콠礣㳴돵귁綶䮼羣陙痨㕓矏Ⓝཕ㌧矞䴆飋瑭அㆁ褲夆콾礒㳑뎧궉緪䯋翚阾痶㕾知ⓟཆ㌠矐䴟飇琶</t>
  </si>
  <si>
    <t>Growth rate (YoY)</t>
  </si>
  <si>
    <t>Sep-16</t>
  </si>
  <si>
    <t>Jun-16</t>
  </si>
  <si>
    <t>Deferred income taxes</t>
  </si>
  <si>
    <t>Average Selling Price per Unit</t>
  </si>
  <si>
    <t>Consumer Units Shipped (in thousands)</t>
  </si>
  <si>
    <t>Total Home Robots Revenue</t>
  </si>
  <si>
    <t xml:space="preserve">   Other Consumer Revenue</t>
  </si>
  <si>
    <t>Plus: Merger, Divestiture, Litigation, Restructuring, and Other exp</t>
  </si>
  <si>
    <t>Total Opex to revenue %</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</si>
  <si>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2/5/2017. </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</si>
  <si>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2/5/2017. </t>
    </r>
  </si>
  <si>
    <t>Blue cells = Contributor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</si>
</sst>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00_);_(* \(#,##0.000\);_(* &quot;-&quot;??_);_(@_)"/>
    <numFmt numFmtId="169" formatCode="#,##0.0_);\(#,##0.0\)"/>
    <numFmt numFmtId="170" formatCode="#,##0.0\ ;\(#,##0.0\)"/>
    <numFmt numFmtId="171" formatCode="#,##0\ ;\(#,##0.0\)"/>
    <numFmt numFmtId="172" formatCode="&quot;$&quot;0.00_)"/>
    <numFmt numFmtId="173" formatCode="#,##0&quot;%&quot;"/>
    <numFmt numFmtId="174" formatCode="#,##0___);\(#,##0.00\)"/>
    <numFmt numFmtId="175" formatCode="0%;\(0%\)"/>
    <numFmt numFmtId="176" formatCode="_(* #,##0,,_);_(* \(#,##0,,\);_(* &quot;-&quot;_)"/>
    <numFmt numFmtId="177" formatCode="_(* #,##0_);[Red]_(* \(#,##0\);_(* &quot;&quot;&quot;&quot;&quot;&quot;&quot;&quot;\ \-\ &quot;&quot;&quot;&quot;&quot;&quot;&quot;&quot;_);_(@_)"/>
    <numFmt numFmtId="178" formatCode="_(* #,##0,_);[Red]_(* \(#,##0,\);_(* &quot;&quot;&quot;&quot;&quot;&quot;&quot;&quot;\ \-\ &quot;&quot;&quot;&quot;&quot;&quot;&quot;&quot;_);_(@_)"/>
    <numFmt numFmtId="179" formatCode="0%;\(0%\);;"/>
    <numFmt numFmtId="180" formatCode="0%;\(0%\);&quot;-&quot;"/>
    <numFmt numFmtId="181" formatCode="#,##0_);[Red]\(#,##0\);&quot;-&quot;"/>
    <numFmt numFmtId="182" formatCode="*-"/>
    <numFmt numFmtId="183" formatCode="#,##0;\-#,##0;&quot;-&quot;"/>
    <numFmt numFmtId="184" formatCode="_._.&quot;$&quot;* \(#,##0\)_%;_._.&quot;$&quot;* #,##0_)_%;_._.&quot;$&quot;* 0_)_%;_._.@_)_%"/>
    <numFmt numFmtId="185" formatCode="_._.* \(#,##0\)_%;_._.* #,##0_)_%;_._.* 0_)_%;_._.@_)_%"/>
    <numFmt numFmtId="186" formatCode="&quot;$&quot;#,##0;\-&quot;$&quot;#,##0"/>
    <numFmt numFmtId="187" formatCode="_-&quot;$&quot;* #,##0_-;\-&quot;$&quot;* #,##0_-;_-&quot;$&quot;* &quot;-&quot;_-;_-@_-"/>
    <numFmt numFmtId="188" formatCode="_-&quot;$&quot;* #,##0.00_-;\-&quot;$&quot;* #,##0.00_-;_-&quot;$&quot;* &quot;-&quot;??_-;_-@_-"/>
    <numFmt numFmtId="189" formatCode="#,##0;\(#,##0\)"/>
    <numFmt numFmtId="190" formatCode="&quot;SFr.&quot;\ #,##0.00;&quot;SFr.&quot;\ \-#,##0.00"/>
    <numFmt numFmtId="191" formatCode="#,##0.00;\-#,##0.00;&quot;-&quot;"/>
    <numFmt numFmtId="192" formatCode="* #,##0.00_);\(#,##0.00\)"/>
    <numFmt numFmtId="193" formatCode="_([$€-2]* #,##0.00_);_([$€-2]* \(#,##0.00\);_([$€-2]* &quot;-&quot;??_)"/>
    <numFmt numFmtId="194" formatCode="0.0_)\%;\(0.0\)\%;0.0_)\%;@_)_%"/>
    <numFmt numFmtId="195" formatCode="#,##0.0_)_%;\(#,##0.0\)_%;0.0_)_%;@_)_%"/>
    <numFmt numFmtId="196" formatCode="#,##0.0_);\(#,##0.0\);#,##0.0_);@_)"/>
    <numFmt numFmtId="197" formatCode="&quot;$&quot;_(#,##0.00_);&quot;$&quot;\(#,##0.00\);&quot;$&quot;_(0.00_);@_)"/>
    <numFmt numFmtId="198" formatCode="#,##0.00_);\(#,##0.00\);0.00_);@_)"/>
    <numFmt numFmtId="199" formatCode="\€_(#,##0.00_);\€\(#,##0.00\);\€_(0.00_);@_)"/>
    <numFmt numFmtId="200" formatCode="#,##0_)\x;\(#,##0\)\x;0_)\x;@_)_x"/>
    <numFmt numFmtId="201" formatCode="#,##0_)_x;\(#,##0\)_x;0_)_x;@_)_x"/>
    <numFmt numFmtId="202" formatCode="#,##0.0000;\-#,##0.0000"/>
    <numFmt numFmtId="203" formatCode="#,##0.000000;\-#,##0.000000"/>
    <numFmt numFmtId="204" formatCode="#,##0.0;\-#,##0.0"/>
    <numFmt numFmtId="205" formatCode="#,##0.000;\-#,##0.000"/>
    <numFmt numFmtId="206" formatCode="#,##0.00000;\-#,##0.00000"/>
    <numFmt numFmtId="207" formatCode="#,##0.0000000;\-#,##0.0000000"/>
    <numFmt numFmtId="208" formatCode="#,##0.00000000;\-#,##0.00000000"/>
    <numFmt numFmtId="209" formatCode="#,##0.000000000;\-#,##0.000000000"/>
    <numFmt numFmtId="210" formatCode="#,##0.0000000000;\-#,##0.0000000000"/>
    <numFmt numFmtId="211" formatCode="_-* #,##0\ _D_M_-;\-* #,##0\ _D_M_-;_-* &quot;-&quot;\ _D_M_-;_-@_-"/>
    <numFmt numFmtId="212" formatCode="_-* #,##0.00\ _D_M_-;\-* #,##0.00\ _D_M_-;_-* &quot;-&quot;??\ _D_M_-;_-@_-"/>
    <numFmt numFmtId="213" formatCode="_-* #,##0\ &quot;DM&quot;_-;\-* #,##0\ &quot;DM&quot;_-;_-* &quot;-&quot;\ &quot;DM&quot;_-;_-@_-"/>
    <numFmt numFmtId="214" formatCode="_-* #,##0.00\ &quot;DM&quot;_-;\-* #,##0.00\ &quot;DM&quot;_-;_-* &quot;-&quot;??\ &quot;DM&quot;_-;_-@_-"/>
    <numFmt numFmtId="215" formatCode="0.0"/>
    <numFmt numFmtId="216" formatCode="0.000000"/>
    <numFmt numFmtId="217" formatCode="&quot;£&quot;#,##0;[Red]\-&quot;£&quot;#,##0"/>
    <numFmt numFmtId="218" formatCode="0.00_);[Red]\(0.00\)"/>
    <numFmt numFmtId="219" formatCode="&quot;£&quot;#,##0.00;[Red]\-&quot;£&quot;#,##0.00"/>
    <numFmt numFmtId="220" formatCode="_(* #,##0.000_);_(* \(#,##0.000\);_(* &quot;-&quot;_);_(@_)"/>
    <numFmt numFmtId="221" formatCode="_-&quot;£&quot;* #,##0_-;\-&quot;£&quot;* #,##0_-;_-&quot;£&quot;* &quot;-&quot;_-;_-@_-"/>
    <numFmt numFmtId="222" formatCode="_(&quot;$&quot;* #,##0,_);_(&quot;$&quot;* \(#,##0,\);_(&quot;$&quot;* &quot;-&quot;_);_(@_)"/>
    <numFmt numFmtId="223" formatCode="&quot;SFr.&quot;#,##0;[Red]&quot;SFr.&quot;\-#,##0"/>
    <numFmt numFmtId="224" formatCode="_-&quot;£&quot;* #,##0.00_-;\-&quot;£&quot;* #,##0.00_-;_-&quot;£&quot;* &quot;-&quot;??_-;_-@_-"/>
    <numFmt numFmtId="225" formatCode="#,##0;[Red]\(#,##0\)"/>
    <numFmt numFmtId="226" formatCode="0\x"/>
    <numFmt numFmtId="227" formatCode="0.0%_);\(0.0%\);0.0%_);@_)"/>
    <numFmt numFmtId="228" formatCode="#,##0.0"/>
    <numFmt numFmtId="229" formatCode="\$#,##0.0_);\(\$#,##0.0\);\$#,##0.0_);@_)"/>
    <numFmt numFmtId="230" formatCode="_(* #,##0.00000_);_(* \(#,##0.00000\);_(* &quot;-&quot;??_);_(@_)"/>
  </numFmts>
  <fonts count="72"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b/>
      <sz val="9"/>
      <color indexed="81"/>
      <name val="Tahoma"/>
      <family val="2"/>
    </font>
    <font>
      <sz val="9"/>
      <color indexed="81"/>
      <name val="Tahoma"/>
      <family val="2"/>
    </font>
  </fonts>
  <fills count="12">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rgb="FF95B3D7"/>
        <bgColor indexed="64"/>
      </patternFill>
    </fill>
    <fill>
      <patternFill patternType="solid">
        <fgColor rgb="FF595959"/>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thin">
        <color auto="1"/>
      </right>
      <top/>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s>
  <cellStyleXfs count="32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5" borderId="0" applyNumberFormat="0" applyFont="0" applyAlignment="0" applyProtection="0"/>
    <xf numFmtId="200" fontId="9" fillId="0" borderId="0" applyFont="0" applyFill="0" applyBorder="0" applyAlignment="0" applyProtection="0"/>
    <xf numFmtId="201"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2" fontId="29" fillId="0" borderId="0">
      <alignment horizontal="center"/>
    </xf>
    <xf numFmtId="37" fontId="30" fillId="0" borderId="0"/>
    <xf numFmtId="37" fontId="31" fillId="0" borderId="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1" fillId="0" borderId="0" applyAlignment="0" applyProtection="0"/>
    <xf numFmtId="183" fontId="23"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83" fontId="23" fillId="0" borderId="0" applyFill="0" applyBorder="0" applyAlignment="0"/>
    <xf numFmtId="180" fontId="9" fillId="0" borderId="0" applyFill="0" applyBorder="0" applyAlignment="0"/>
    <xf numFmtId="176" fontId="9" fillId="0" borderId="0" applyFill="0" applyBorder="0" applyAlignment="0"/>
    <xf numFmtId="0" fontId="33" fillId="0" borderId="0" applyFill="0" applyBorder="0" applyProtection="0">
      <alignment horizontal="center"/>
      <protection locked="0"/>
    </xf>
    <xf numFmtId="0" fontId="22" fillId="0" borderId="0"/>
    <xf numFmtId="171" fontId="22" fillId="0" borderId="7"/>
    <xf numFmtId="215" fontId="1" fillId="0" borderId="0"/>
    <xf numFmtId="215" fontId="1" fillId="0" borderId="0"/>
    <xf numFmtId="183"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1" fontId="9" fillId="0" borderId="0">
      <alignment horizontal="center"/>
    </xf>
    <xf numFmtId="185" fontId="38" fillId="0" borderId="0" applyFill="0" applyBorder="0" applyProtection="0"/>
    <xf numFmtId="184" fontId="39" fillId="0" borderId="0" applyFont="0" applyFill="0" applyBorder="0" applyAlignment="0" applyProtection="0"/>
    <xf numFmtId="172" fontId="40" fillId="0" borderId="20">
      <protection hidden="1"/>
    </xf>
    <xf numFmtId="176"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6" borderId="0" applyNumberFormat="0" applyFont="0" applyFill="0" applyBorder="0" applyAlignment="0">
      <alignment horizontal="center" wrapText="1"/>
    </xf>
    <xf numFmtId="0" fontId="23" fillId="0" borderId="21" applyNumberFormat="0" applyFill="0" applyBorder="0" applyAlignment="0" applyProtection="0"/>
    <xf numFmtId="190" fontId="22" fillId="0" borderId="0" applyFont="0" applyFill="0" applyBorder="0" applyAlignment="0" applyProtection="0"/>
    <xf numFmtId="189" fontId="39" fillId="0" borderId="0" applyFont="0" applyFill="0" applyBorder="0" applyAlignment="0" applyProtection="0"/>
    <xf numFmtId="183" fontId="43" fillId="0" borderId="0" applyFill="0" applyBorder="0" applyAlignment="0"/>
    <xf numFmtId="176" fontId="9" fillId="0" borderId="0" applyFill="0" applyBorder="0" applyAlignment="0"/>
    <xf numFmtId="183" fontId="43" fillId="0" borderId="0" applyFill="0" applyBorder="0" applyAlignment="0"/>
    <xf numFmtId="180" fontId="9" fillId="0" borderId="0" applyFill="0" applyBorder="0" applyAlignment="0"/>
    <xf numFmtId="176" fontId="9" fillId="0" borderId="0" applyFill="0" applyBorder="0" applyAlignment="0"/>
    <xf numFmtId="172" fontId="40" fillId="0" borderId="20">
      <protection hidden="1"/>
    </xf>
    <xf numFmtId="193" fontId="9" fillId="0" borderId="0" applyFont="0" applyFill="0" applyBorder="0" applyAlignment="0" applyProtection="0"/>
    <xf numFmtId="38" fontId="44" fillId="6"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7"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8" borderId="21" applyNumberFormat="0" applyBorder="0" applyAlignment="0" applyProtection="0"/>
    <xf numFmtId="183" fontId="46" fillId="0" borderId="0" applyFill="0" applyBorder="0" applyAlignment="0"/>
    <xf numFmtId="176" fontId="9" fillId="0" borderId="0" applyFill="0" applyBorder="0" applyAlignment="0"/>
    <xf numFmtId="183" fontId="46" fillId="0" borderId="0" applyFill="0" applyBorder="0" applyAlignment="0"/>
    <xf numFmtId="180" fontId="9" fillId="0" borderId="0" applyFill="0" applyBorder="0" applyAlignment="0"/>
    <xf numFmtId="176" fontId="9" fillId="0" borderId="0" applyFill="0" applyBorder="0" applyAlignment="0"/>
    <xf numFmtId="211" fontId="9" fillId="0" borderId="0" applyFont="0" applyFill="0" applyBorder="0" applyAlignment="0" applyProtection="0"/>
    <xf numFmtId="212"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9" fontId="29" fillId="0" borderId="7"/>
    <xf numFmtId="37" fontId="51" fillId="0" borderId="0"/>
    <xf numFmtId="170" fontId="22" fillId="0" borderId="0"/>
    <xf numFmtId="170" fontId="1" fillId="0" borderId="0"/>
    <xf numFmtId="175"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0" fontId="9" fillId="0" borderId="0"/>
    <xf numFmtId="204" fontId="9" fillId="0" borderId="0"/>
    <xf numFmtId="39" fontId="9" fillId="0" borderId="0"/>
    <xf numFmtId="205" fontId="9" fillId="0" borderId="0"/>
    <xf numFmtId="202" fontId="9" fillId="0" borderId="0"/>
    <xf numFmtId="206" fontId="9" fillId="0" borderId="0"/>
    <xf numFmtId="203" fontId="9" fillId="0" borderId="0"/>
    <xf numFmtId="207" fontId="9" fillId="0" borderId="0"/>
    <xf numFmtId="208" fontId="9" fillId="0" borderId="0"/>
    <xf numFmtId="209" fontId="9" fillId="0" borderId="0"/>
    <xf numFmtId="174" fontId="35" fillId="0" borderId="0"/>
    <xf numFmtId="173" fontId="40" fillId="0" borderId="0">
      <protection hidden="1"/>
    </xf>
    <xf numFmtId="179"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9" fontId="29" fillId="0" borderId="0"/>
    <xf numFmtId="0" fontId="52" fillId="9" borderId="24" applyNumberFormat="0" applyFont="0" applyFill="0" applyAlignment="0">
      <alignment horizontal="center" vertical="center"/>
    </xf>
    <xf numFmtId="183" fontId="47" fillId="0" borderId="0" applyFill="0" applyBorder="0" applyAlignment="0"/>
    <xf numFmtId="176" fontId="9" fillId="0" borderId="0" applyFill="0" applyBorder="0" applyAlignment="0"/>
    <xf numFmtId="183" fontId="47" fillId="0" borderId="0" applyFill="0" applyBorder="0" applyAlignment="0"/>
    <xf numFmtId="180" fontId="9" fillId="0" borderId="0" applyFill="0" applyBorder="0" applyAlignment="0"/>
    <xf numFmtId="176"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1" fontId="9" fillId="0" borderId="0" applyFill="0" applyBorder="0" applyAlignment="0"/>
    <xf numFmtId="182"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7" fontId="9" fillId="0" borderId="0" applyFont="0" applyFill="0" applyBorder="0" applyAlignment="0" applyProtection="0"/>
    <xf numFmtId="188"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6" fontId="9" fillId="0" borderId="0" applyFill="0" applyBorder="0" applyAlignment="0"/>
    <xf numFmtId="164"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0" fontId="55" fillId="0" borderId="7"/>
    <xf numFmtId="220"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3"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9" fontId="9" fillId="0" borderId="0" applyFont="0" applyFill="0" applyBorder="0" applyAlignment="0" applyProtection="0"/>
    <xf numFmtId="223"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4" fontId="9" fillId="0" borderId="0" applyFill="0" applyBorder="0" applyAlignment="0"/>
    <xf numFmtId="225"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cellStyleXfs>
  <cellXfs count="420">
    <xf numFmtId="0" fontId="0" fillId="0" borderId="0" xfId="0"/>
    <xf numFmtId="164"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4" fontId="0" fillId="0" borderId="0" xfId="1" applyNumberFormat="1" applyFont="1" applyFill="1" applyAlignment="1">
      <alignment horizontal="right"/>
    </xf>
    <xf numFmtId="164"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2" fillId="0" borderId="3" xfId="0" applyFont="1" applyBorder="1" applyAlignment="1">
      <alignment horizontal="left"/>
    </xf>
    <xf numFmtId="0" fontId="2" fillId="0" borderId="4" xfId="0" applyFont="1" applyBorder="1" applyAlignment="1">
      <alignment horizontal="left"/>
    </xf>
    <xf numFmtId="0" fontId="0" fillId="0" borderId="0" xfId="0"/>
    <xf numFmtId="168" fontId="0" fillId="0" borderId="0" xfId="1" applyNumberFormat="1" applyFont="1" applyBorder="1" applyAlignment="1">
      <alignment horizontal="righ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164" fontId="0" fillId="0" borderId="0" xfId="1" applyNumberFormat="1" applyFont="1" applyFill="1" applyBorder="1" applyAlignment="1">
      <alignment horizontal="right"/>
    </xf>
    <xf numFmtId="0" fontId="0" fillId="0" borderId="6" xfId="0" applyFont="1" applyFill="1" applyBorder="1" applyAlignment="1">
      <alignment horizontal="left"/>
    </xf>
    <xf numFmtId="0" fontId="0" fillId="0" borderId="10" xfId="0" applyFont="1" applyFill="1" applyBorder="1" applyAlignment="1">
      <alignment horizontal="left"/>
    </xf>
    <xf numFmtId="166" fontId="1" fillId="0" borderId="5" xfId="2" quotePrefix="1" applyNumberFormat="1" applyFont="1" applyFill="1" applyBorder="1" applyAlignment="1">
      <alignment horizontal="right"/>
    </xf>
    <xf numFmtId="165" fontId="1" fillId="0" borderId="0" xfId="1" quotePrefix="1" applyNumberFormat="1" applyFont="1" applyFill="1" applyBorder="1" applyAlignment="1">
      <alignment horizontal="right"/>
    </xf>
    <xf numFmtId="165" fontId="0" fillId="0" borderId="0" xfId="0" applyNumberFormat="1"/>
    <xf numFmtId="0" fontId="8" fillId="0" borderId="4" xfId="0" applyFont="1" applyFill="1" applyBorder="1" applyAlignment="1">
      <alignment horizontal="left"/>
    </xf>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4" borderId="2" xfId="1" quotePrefix="1" applyNumberFormat="1" applyFont="1" applyFill="1" applyBorder="1" applyAlignment="1">
      <alignment horizontal="right"/>
    </xf>
    <xf numFmtId="164" fontId="66" fillId="4" borderId="0" xfId="1" quotePrefix="1" applyNumberFormat="1" applyFont="1" applyFill="1" applyBorder="1" applyAlignment="1">
      <alignment horizontal="right"/>
    </xf>
    <xf numFmtId="0" fontId="0" fillId="0" borderId="0" xfId="0"/>
    <xf numFmtId="0" fontId="0" fillId="0" borderId="0" xfId="0"/>
    <xf numFmtId="166" fontId="1" fillId="0" borderId="30" xfId="2" quotePrefix="1" applyNumberFormat="1" applyFont="1" applyFill="1" applyBorder="1" applyAlignment="1">
      <alignment horizontal="right"/>
    </xf>
    <xf numFmtId="168" fontId="2" fillId="0" borderId="0" xfId="1" quotePrefix="1" applyNumberFormat="1" applyFont="1" applyFill="1" applyBorder="1" applyAlignment="1">
      <alignment horizontal="right"/>
    </xf>
    <xf numFmtId="0" fontId="0" fillId="0" borderId="0" xfId="0"/>
    <xf numFmtId="0" fontId="0" fillId="0" borderId="0" xfId="0" applyFont="1"/>
    <xf numFmtId="0" fontId="2"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4" borderId="2" xfId="1" quotePrefix="1" applyNumberFormat="1" applyFont="1" applyFill="1" applyBorder="1" applyAlignment="1">
      <alignment horizontal="right"/>
    </xf>
    <xf numFmtId="164" fontId="66" fillId="4"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Fill="1" applyBorder="1" applyAlignment="1">
      <alignment horizontal="left"/>
    </xf>
    <xf numFmtId="165" fontId="2" fillId="0" borderId="9" xfId="1" applyNumberFormat="1" applyFont="1" applyFill="1" applyBorder="1" applyAlignment="1">
      <alignment horizontal="right"/>
    </xf>
    <xf numFmtId="166" fontId="1" fillId="2" borderId="3" xfId="2" quotePrefix="1" applyNumberFormat="1" applyFont="1" applyFill="1" applyBorder="1" applyAlignment="1">
      <alignment horizontal="right"/>
    </xf>
    <xf numFmtId="164" fontId="65" fillId="4" borderId="11" xfId="1" quotePrefix="1" applyNumberFormat="1" applyFont="1" applyFill="1" applyBorder="1" applyAlignment="1">
      <alignment horizontal="right"/>
    </xf>
    <xf numFmtId="164" fontId="66" fillId="4"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0" fontId="0" fillId="0" borderId="3" xfId="0" applyFont="1" applyBorder="1" applyAlignment="1">
      <alignment horizontal="left"/>
    </xf>
    <xf numFmtId="0" fontId="0" fillId="0" borderId="4"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165" fontId="2" fillId="0" borderId="0" xfId="0" applyNumberFormat="1" applyFont="1"/>
    <xf numFmtId="165" fontId="0" fillId="0" borderId="0" xfId="1" applyNumberFormat="1" applyFont="1"/>
    <xf numFmtId="9" fontId="1" fillId="0" borderId="0" xfId="2" quotePrefix="1" applyFont="1" applyFill="1" applyBorder="1" applyAlignment="1">
      <alignment horizontal="right"/>
    </xf>
    <xf numFmtId="9" fontId="1" fillId="0" borderId="5" xfId="2" quotePrefix="1" applyFont="1" applyFill="1" applyBorder="1" applyAlignment="1">
      <alignment horizontal="right"/>
    </xf>
    <xf numFmtId="168" fontId="1" fillId="0" borderId="5" xfId="1" quotePrefix="1" applyNumberFormat="1" applyFont="1" applyFill="1" applyBorder="1" applyAlignment="1">
      <alignment horizontal="right"/>
    </xf>
    <xf numFmtId="168" fontId="0" fillId="0" borderId="0" xfId="1" applyNumberFormat="1" applyFont="1"/>
    <xf numFmtId="0" fontId="4" fillId="0" borderId="0" xfId="0" applyFont="1"/>
    <xf numFmtId="168" fontId="4" fillId="0" borderId="5" xfId="1" quotePrefix="1" applyNumberFormat="1" applyFont="1" applyFill="1" applyBorder="1" applyAlignment="1">
      <alignment horizontal="right"/>
    </xf>
    <xf numFmtId="168" fontId="2" fillId="0" borderId="5" xfId="1" quotePrefix="1" applyNumberFormat="1" applyFont="1" applyFill="1" applyBorder="1" applyAlignment="1">
      <alignment horizontal="right"/>
    </xf>
    <xf numFmtId="0" fontId="2" fillId="0" borderId="3" xfId="0" applyFont="1" applyFill="1" applyBorder="1" applyAlignment="1">
      <alignment horizontal="left"/>
    </xf>
    <xf numFmtId="0" fontId="2" fillId="0" borderId="4" xfId="0" applyFont="1" applyFill="1" applyBorder="1" applyAlignment="1">
      <alignment horizontal="left"/>
    </xf>
    <xf numFmtId="6" fontId="2" fillId="0" borderId="10" xfId="1" applyNumberFormat="1" applyFont="1" applyBorder="1" applyAlignment="1">
      <alignment horizontal="right"/>
    </xf>
    <xf numFmtId="166"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67" fontId="0" fillId="0" borderId="0" xfId="2" applyNumberFormat="1" applyFont="1" applyFill="1" applyBorder="1" applyAlignment="1">
      <alignment horizontal="right"/>
    </xf>
    <xf numFmtId="167"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166" fontId="0" fillId="0" borderId="0" xfId="1" applyNumberFormat="1" applyFont="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9" xfId="1" applyNumberFormat="1" applyFont="1" applyFill="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3" xfId="1" applyNumberFormat="1" applyFont="1" applyFill="1" applyBorder="1" applyAlignment="1">
      <alignment horizontal="right"/>
    </xf>
    <xf numFmtId="165" fontId="13" fillId="0" borderId="0" xfId="1" applyNumberFormat="1" applyFont="1" applyBorder="1" applyAlignment="1">
      <alignment horizontal="right"/>
    </xf>
    <xf numFmtId="165" fontId="13" fillId="0" borderId="4" xfId="1" applyNumberFormat="1" applyFont="1" applyBorder="1" applyAlignment="1">
      <alignment horizontal="right"/>
    </xf>
    <xf numFmtId="165" fontId="13" fillId="0" borderId="5"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0" fontId="0" fillId="0" borderId="0" xfId="0" applyFont="1" applyAlignment="1">
      <alignment horizontal="left"/>
    </xf>
    <xf numFmtId="168" fontId="0" fillId="0" borderId="0" xfId="0" applyNumberFormat="1" applyAlignment="1">
      <alignment horizontal="right"/>
    </xf>
    <xf numFmtId="165" fontId="0" fillId="0" borderId="3" xfId="1" applyNumberFormat="1" applyFont="1" applyFill="1" applyBorder="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0" fontId="0" fillId="0" borderId="4" xfId="0" applyFont="1" applyBorder="1" applyAlignme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13" fillId="0"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43" fontId="1" fillId="0" borderId="3" xfId="1" applyFont="1" applyFill="1" applyBorder="1" applyAlignment="1">
      <alignment horizontal="right"/>
    </xf>
    <xf numFmtId="43" fontId="1" fillId="0" borderId="0" xfId="1" applyFont="1" applyFill="1" applyBorder="1" applyAlignment="1">
      <alignment horizontal="right"/>
    </xf>
    <xf numFmtId="43" fontId="1" fillId="0" borderId="4" xfId="1" applyFont="1" applyFill="1" applyBorder="1" applyAlignment="1">
      <alignment horizontal="right"/>
    </xf>
    <xf numFmtId="43" fontId="1" fillId="0" borderId="5" xfId="1" applyFont="1" applyFill="1" applyBorder="1" applyAlignment="1">
      <alignment horizontal="right"/>
    </xf>
    <xf numFmtId="43" fontId="10" fillId="0" borderId="0" xfId="1" applyFont="1" applyFill="1" applyBorder="1" applyAlignment="1">
      <alignment horizontal="right"/>
    </xf>
    <xf numFmtId="43" fontId="2" fillId="0" borderId="0" xfId="1" applyFont="1" applyFill="1" applyBorder="1" applyAlignment="1">
      <alignment horizontal="right"/>
    </xf>
    <xf numFmtId="43" fontId="2" fillId="0" borderId="5" xfId="1" applyFont="1" applyFill="1" applyBorder="1" applyAlignment="1">
      <alignment horizontal="right"/>
    </xf>
    <xf numFmtId="43" fontId="12" fillId="0" borderId="0" xfId="1" applyFont="1" applyFill="1" applyBorder="1" applyAlignment="1">
      <alignment horizontal="right"/>
    </xf>
    <xf numFmtId="165" fontId="0" fillId="0" borderId="0" xfId="1" applyNumberFormat="1" applyFont="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indent="1"/>
    </xf>
    <xf numFmtId="0" fontId="2" fillId="0" borderId="31" xfId="0" applyFont="1" applyFill="1" applyBorder="1" applyAlignment="1">
      <alignment horizontal="left"/>
    </xf>
    <xf numFmtId="0" fontId="0" fillId="0" borderId="32"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2" xfId="0" applyFont="1" applyFill="1" applyBorder="1" applyAlignment="1">
      <alignment horizontal="left"/>
    </xf>
    <xf numFmtId="0" fontId="17" fillId="3" borderId="0" xfId="0" applyFont="1" applyFill="1" applyBorder="1" applyAlignment="1">
      <alignment horizontal="left"/>
    </xf>
    <xf numFmtId="0" fontId="2" fillId="0" borderId="0" xfId="0" applyFont="1" applyBorder="1" applyAlignment="1">
      <alignment horizontal="left"/>
    </xf>
    <xf numFmtId="0" fontId="0" fillId="0" borderId="0" xfId="0" applyFont="1" applyFill="1" applyBorder="1" applyAlignment="1">
      <alignment horizontal="left"/>
    </xf>
    <xf numFmtId="0" fontId="0" fillId="0" borderId="4" xfId="0" applyFont="1" applyFill="1" applyBorder="1" applyAlignment="1">
      <alignment horizontal="left"/>
    </xf>
    <xf numFmtId="0" fontId="0" fillId="0" borderId="0" xfId="0" applyFont="1" applyFill="1" applyBorder="1" applyAlignment="1">
      <alignment horizontal="left"/>
    </xf>
    <xf numFmtId="0" fontId="0" fillId="0" borderId="0" xfId="0" applyBorder="1" applyAlignment="1">
      <alignment horizontal="left" vertical="top" wrapText="1"/>
    </xf>
    <xf numFmtId="0" fontId="0" fillId="2" borderId="0" xfId="0" applyFont="1" applyFill="1" applyBorder="1" applyAlignment="1">
      <alignment horizontal="left"/>
    </xf>
    <xf numFmtId="5" fontId="2" fillId="0" borderId="0" xfId="1" applyNumberFormat="1" applyFont="1" applyBorder="1" applyAlignment="1">
      <alignment horizontal="right"/>
    </xf>
    <xf numFmtId="6" fontId="2" fillId="0" borderId="0" xfId="1" applyNumberFormat="1" applyFont="1" applyBorder="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indent="1"/>
    </xf>
    <xf numFmtId="0" fontId="0" fillId="0" borderId="34" xfId="0" applyFont="1" applyFill="1" applyBorder="1" applyAlignment="1">
      <alignment horizontal="left"/>
    </xf>
    <xf numFmtId="0" fontId="2" fillId="0" borderId="30" xfId="0" applyFont="1" applyFill="1" applyBorder="1" applyAlignment="1">
      <alignment horizontal="left"/>
    </xf>
    <xf numFmtId="0" fontId="15" fillId="3" borderId="0" xfId="0" applyFont="1" applyFill="1" applyBorder="1" applyAlignment="1">
      <alignment horizontal="left"/>
    </xf>
    <xf numFmtId="0" fontId="8" fillId="0" borderId="0" xfId="0" applyFont="1" applyBorder="1" applyAlignment="1">
      <alignment horizontal="left"/>
    </xf>
    <xf numFmtId="0" fontId="0" fillId="0" borderId="0" xfId="0" applyBorder="1" applyAlignment="1">
      <alignment horizontal="left"/>
    </xf>
    <xf numFmtId="0" fontId="2" fillId="0" borderId="7" xfId="0" applyFont="1" applyBorder="1" applyAlignment="1">
      <alignment horizontal="left"/>
    </xf>
    <xf numFmtId="0" fontId="0" fillId="0" borderId="0" xfId="0" applyFont="1" applyBorder="1" applyAlignment="1"/>
    <xf numFmtId="226" fontId="0" fillId="0" borderId="0" xfId="2" applyNumberFormat="1" applyFont="1" applyFill="1" applyBorder="1" applyAlignment="1">
      <alignment horizontal="right"/>
    </xf>
    <xf numFmtId="226" fontId="0" fillId="0" borderId="0" xfId="1" applyNumberFormat="1" applyFont="1" applyFill="1" applyBorder="1" applyAlignment="1">
      <alignment horizontal="right"/>
    </xf>
    <xf numFmtId="226" fontId="0" fillId="2" borderId="0" xfId="1" applyNumberFormat="1" applyFont="1" applyFill="1" applyBorder="1" applyAlignment="1">
      <alignment horizontal="right"/>
    </xf>
    <xf numFmtId="43" fontId="0" fillId="0" borderId="0" xfId="1" applyFont="1" applyFill="1" applyBorder="1" applyAlignment="1">
      <alignment horizontal="right"/>
    </xf>
    <xf numFmtId="0" fontId="2" fillId="0" borderId="0" xfId="1" applyNumberFormat="1" applyFont="1" applyBorder="1" applyAlignment="1">
      <alignment horizontal="right"/>
    </xf>
    <xf numFmtId="0" fontId="0" fillId="0" borderId="0" xfId="0" applyFont="1" applyFill="1" applyBorder="1" applyAlignment="1">
      <alignment horizontal="left" vertical="top" wrapText="1"/>
    </xf>
    <xf numFmtId="9" fontId="0" fillId="2" borderId="0" xfId="1" applyNumberFormat="1" applyFont="1" applyFill="1" applyBorder="1" applyAlignment="1">
      <alignment horizontal="right"/>
    </xf>
    <xf numFmtId="9" fontId="0" fillId="2" borderId="0" xfId="2" applyFont="1" applyFill="1" applyBorder="1" applyAlignment="1">
      <alignment horizontal="right"/>
    </xf>
    <xf numFmtId="5" fontId="0" fillId="0" borderId="0" xfId="1" applyNumberFormat="1" applyFont="1" applyFill="1" applyBorder="1" applyAlignment="1">
      <alignment horizontal="right"/>
    </xf>
    <xf numFmtId="6" fontId="0" fillId="0" borderId="0" xfId="0" applyNumberFormat="1" applyFont="1" applyBorder="1"/>
    <xf numFmtId="43" fontId="0" fillId="0" borderId="4" xfId="1" applyNumberFormat="1" applyFont="1" applyFill="1" applyBorder="1" applyAlignment="1">
      <alignment horizontal="right"/>
    </xf>
    <xf numFmtId="0" fontId="0" fillId="0" borderId="0" xfId="0" applyNumberFormat="1" applyFont="1" applyFill="1"/>
    <xf numFmtId="164" fontId="18" fillId="11" borderId="0" xfId="1" quotePrefix="1" applyNumberFormat="1" applyFont="1" applyFill="1" applyBorder="1" applyAlignment="1">
      <alignment horizontal="right"/>
    </xf>
    <xf numFmtId="164" fontId="13" fillId="0" borderId="0" xfId="1" applyNumberFormat="1" applyFont="1" applyFill="1" applyAlignment="1">
      <alignment horizontal="right"/>
    </xf>
    <xf numFmtId="164" fontId="16" fillId="11" borderId="2" xfId="1" quotePrefix="1" applyNumberFormat="1" applyFont="1" applyFill="1" applyBorder="1" applyAlignment="1">
      <alignment horizontal="right"/>
    </xf>
    <xf numFmtId="165" fontId="13" fillId="0" borderId="0" xfId="1" applyNumberFormat="1" applyFont="1" applyFill="1" applyBorder="1" applyAlignment="1">
      <alignment horizontal="right"/>
    </xf>
    <xf numFmtId="166" fontId="3" fillId="0" borderId="5" xfId="1" quotePrefix="1" applyNumberFormat="1" applyFont="1" applyFill="1" applyBorder="1" applyAlignment="1">
      <alignment horizontal="right"/>
    </xf>
    <xf numFmtId="9" fontId="1" fillId="0" borderId="35" xfId="2" quotePrefix="1" applyFont="1" applyFill="1" applyBorder="1" applyAlignment="1">
      <alignment horizontal="right"/>
    </xf>
    <xf numFmtId="166" fontId="1" fillId="0" borderId="35" xfId="2" quotePrefix="1" applyNumberFormat="1" applyFont="1" applyFill="1" applyBorder="1" applyAlignment="1">
      <alignment horizontal="right"/>
    </xf>
    <xf numFmtId="166" fontId="1" fillId="0" borderId="36" xfId="2" quotePrefix="1" applyNumberFormat="1" applyFont="1" applyFill="1" applyBorder="1" applyAlignment="1">
      <alignment horizontal="right"/>
    </xf>
    <xf numFmtId="166" fontId="1" fillId="0" borderId="0" xfId="1" quotePrefix="1" applyNumberFormat="1" applyFont="1" applyFill="1" applyBorder="1" applyAlignment="1">
      <alignment horizontal="right"/>
    </xf>
    <xf numFmtId="166" fontId="1" fillId="0" borderId="5" xfId="1" quotePrefix="1" applyNumberFormat="1" applyFont="1" applyFill="1" applyBorder="1" applyAlignment="1">
      <alignment horizontal="right"/>
    </xf>
    <xf numFmtId="227" fontId="0" fillId="0" borderId="0" xfId="1" applyNumberFormat="1" applyFont="1" applyFill="1"/>
    <xf numFmtId="227" fontId="0" fillId="0" borderId="5" xfId="1" applyNumberFormat="1" applyFont="1" applyFill="1" applyBorder="1"/>
    <xf numFmtId="227" fontId="1" fillId="2" borderId="0" xfId="1" quotePrefix="1" applyNumberFormat="1" applyFont="1" applyFill="1" applyBorder="1" applyAlignment="1">
      <alignment horizontal="right"/>
    </xf>
    <xf numFmtId="227" fontId="1" fillId="0" borderId="5" xfId="1" quotePrefix="1" applyNumberFormat="1" applyFont="1" applyFill="1" applyBorder="1" applyAlignment="1">
      <alignment horizontal="right"/>
    </xf>
    <xf numFmtId="166" fontId="0" fillId="0" borderId="0" xfId="1" applyNumberFormat="1" applyFont="1"/>
    <xf numFmtId="166" fontId="0" fillId="0" borderId="5" xfId="1" applyNumberFormat="1" applyFont="1" applyBorder="1"/>
    <xf numFmtId="166" fontId="0" fillId="0" borderId="35" xfId="1" applyNumberFormat="1" applyFont="1" applyBorder="1"/>
    <xf numFmtId="227" fontId="0" fillId="0" borderId="0" xfId="0" applyNumberFormat="1"/>
    <xf numFmtId="227" fontId="1" fillId="0" borderId="0" xfId="1" quotePrefix="1" applyNumberFormat="1" applyFont="1" applyFill="1" applyBorder="1" applyAlignment="1">
      <alignment horizontal="right"/>
    </xf>
    <xf numFmtId="0" fontId="2" fillId="0" borderId="4" xfId="0" applyFont="1" applyFill="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0" fontId="0" fillId="0" borderId="0" xfId="0" applyFont="1" applyFill="1" applyBorder="1" applyAlignment="1">
      <alignment horizontal="left"/>
    </xf>
    <xf numFmtId="168" fontId="1" fillId="0" borderId="3" xfId="1" applyNumberFormat="1" applyFont="1" applyFill="1" applyBorder="1" applyAlignment="1">
      <alignment horizontal="right"/>
    </xf>
    <xf numFmtId="168" fontId="1" fillId="0" borderId="0" xfId="1" applyNumberFormat="1" applyFont="1" applyFill="1" applyBorder="1" applyAlignment="1">
      <alignment horizontal="right"/>
    </xf>
    <xf numFmtId="168" fontId="1" fillId="0" borderId="4" xfId="1" applyNumberFormat="1" applyFont="1" applyFill="1" applyBorder="1" applyAlignment="1">
      <alignment horizontal="right"/>
    </xf>
    <xf numFmtId="168" fontId="1" fillId="0" borderId="5" xfId="1" applyNumberFormat="1" applyFont="1" applyFill="1" applyBorder="1" applyAlignment="1">
      <alignment horizontal="right"/>
    </xf>
    <xf numFmtId="168" fontId="10" fillId="0" borderId="0" xfId="1" applyNumberFormat="1" applyFont="1" applyFill="1" applyBorder="1" applyAlignment="1">
      <alignment horizontal="right"/>
    </xf>
    <xf numFmtId="168" fontId="4" fillId="0" borderId="3" xfId="1" applyNumberFormat="1" applyFont="1" applyFill="1" applyBorder="1" applyAlignment="1">
      <alignment horizontal="right"/>
    </xf>
    <xf numFmtId="168" fontId="4" fillId="0" borderId="0" xfId="1" applyNumberFormat="1" applyFont="1" applyFill="1" applyBorder="1" applyAlignment="1">
      <alignment horizontal="right"/>
    </xf>
    <xf numFmtId="168" fontId="4" fillId="0" borderId="4" xfId="1" applyNumberFormat="1" applyFont="1" applyFill="1" applyBorder="1" applyAlignment="1">
      <alignment horizontal="right"/>
    </xf>
    <xf numFmtId="168" fontId="4" fillId="0" borderId="5" xfId="1" applyNumberFormat="1" applyFont="1" applyFill="1" applyBorder="1" applyAlignment="1">
      <alignment horizontal="right"/>
    </xf>
    <xf numFmtId="168" fontId="11" fillId="0" borderId="0" xfId="1" applyNumberFormat="1" applyFont="1" applyFill="1" applyBorder="1" applyAlignment="1">
      <alignment horizontal="right"/>
    </xf>
    <xf numFmtId="168" fontId="2" fillId="0" borderId="3" xfId="1" applyNumberFormat="1" applyFont="1" applyFill="1" applyBorder="1" applyAlignment="1">
      <alignment horizontal="right"/>
    </xf>
    <xf numFmtId="168" fontId="2" fillId="0" borderId="0" xfId="1" applyNumberFormat="1" applyFont="1" applyFill="1" applyBorder="1" applyAlignment="1">
      <alignment horizontal="right"/>
    </xf>
    <xf numFmtId="168" fontId="2" fillId="0" borderId="5" xfId="1" applyNumberFormat="1" applyFont="1" applyFill="1" applyBorder="1" applyAlignment="1">
      <alignment horizontal="right"/>
    </xf>
    <xf numFmtId="168" fontId="2" fillId="0" borderId="4" xfId="1" applyNumberFormat="1" applyFont="1" applyFill="1" applyBorder="1" applyAlignment="1">
      <alignment horizontal="right"/>
    </xf>
    <xf numFmtId="168" fontId="12" fillId="0" borderId="0" xfId="1" applyNumberFormat="1" applyFont="1" applyFill="1" applyBorder="1" applyAlignment="1">
      <alignment horizontal="right"/>
    </xf>
    <xf numFmtId="168" fontId="10" fillId="0" borderId="4" xfId="1" applyNumberFormat="1" applyFont="1" applyFill="1" applyBorder="1" applyAlignment="1">
      <alignment horizontal="right"/>
    </xf>
    <xf numFmtId="168" fontId="10" fillId="0" borderId="3" xfId="1" applyNumberFormat="1" applyFont="1" applyFill="1" applyBorder="1" applyAlignment="1">
      <alignment horizontal="right"/>
    </xf>
    <xf numFmtId="168" fontId="3" fillId="0" borderId="3" xfId="1"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4" xfId="1" applyNumberFormat="1" applyFont="1" applyFill="1" applyBorder="1" applyAlignment="1">
      <alignment horizontal="right"/>
    </xf>
    <xf numFmtId="168" fontId="3" fillId="0" borderId="5" xfId="1" applyNumberFormat="1" applyFont="1" applyFill="1" applyBorder="1" applyAlignment="1">
      <alignment horizontal="right"/>
    </xf>
    <xf numFmtId="168" fontId="19" fillId="0" borderId="0" xfId="1" applyNumberFormat="1" applyFont="1" applyFill="1" applyBorder="1" applyAlignment="1">
      <alignment horizontal="right"/>
    </xf>
    <xf numFmtId="168" fontId="19" fillId="0" borderId="4" xfId="1" applyNumberFormat="1" applyFont="1" applyFill="1" applyBorder="1" applyAlignment="1">
      <alignment horizontal="right"/>
    </xf>
    <xf numFmtId="168" fontId="19" fillId="0" borderId="3" xfId="1" applyNumberFormat="1" applyFont="1" applyFill="1" applyBorder="1" applyAlignment="1">
      <alignment horizontal="right"/>
    </xf>
    <xf numFmtId="168" fontId="12" fillId="0" borderId="4" xfId="1" applyNumberFormat="1" applyFont="1" applyFill="1" applyBorder="1" applyAlignment="1">
      <alignment horizontal="right"/>
    </xf>
    <xf numFmtId="168" fontId="12" fillId="0" borderId="3" xfId="1" applyNumberFormat="1" applyFont="1" applyFill="1" applyBorder="1" applyAlignment="1">
      <alignment horizontal="right"/>
    </xf>
    <xf numFmtId="168" fontId="1" fillId="0" borderId="0" xfId="1" quotePrefix="1" applyNumberFormat="1" applyFont="1" applyFill="1" applyBorder="1" applyAlignment="1">
      <alignment horizontal="right"/>
    </xf>
    <xf numFmtId="168" fontId="0" fillId="0" borderId="0" xfId="1" applyNumberFormat="1" applyFont="1" applyFill="1"/>
    <xf numFmtId="168" fontId="4" fillId="0" borderId="0" xfId="1" quotePrefix="1" applyNumberFormat="1" applyFont="1" applyFill="1" applyBorder="1" applyAlignment="1">
      <alignment horizontal="right"/>
    </xf>
    <xf numFmtId="168" fontId="4" fillId="0" borderId="0" xfId="1" applyNumberFormat="1" applyFont="1" applyFill="1" applyBorder="1"/>
    <xf numFmtId="168" fontId="4" fillId="0" borderId="5" xfId="1" applyNumberFormat="1" applyFont="1" applyBorder="1"/>
    <xf numFmtId="168" fontId="2" fillId="0" borderId="34" xfId="1" quotePrefix="1" applyNumberFormat="1" applyFont="1" applyFill="1" applyBorder="1" applyAlignment="1">
      <alignment horizontal="right"/>
    </xf>
    <xf numFmtId="168" fontId="2" fillId="0" borderId="33" xfId="1" quotePrefix="1" applyNumberFormat="1" applyFont="1" applyFill="1" applyBorder="1" applyAlignment="1">
      <alignment horizontal="right"/>
    </xf>
    <xf numFmtId="168" fontId="0" fillId="0" borderId="5" xfId="1" applyNumberFormat="1" applyFont="1" applyBorder="1"/>
    <xf numFmtId="168" fontId="67" fillId="0" borderId="0" xfId="1" applyNumberFormat="1" applyFont="1" applyFill="1"/>
    <xf numFmtId="168" fontId="67" fillId="0" borderId="5" xfId="1" applyNumberFormat="1" applyFont="1" applyBorder="1"/>
    <xf numFmtId="168" fontId="1" fillId="0" borderId="0" xfId="2" quotePrefix="1" applyNumberFormat="1" applyFont="1" applyFill="1" applyBorder="1" applyAlignment="1">
      <alignment horizontal="right"/>
    </xf>
    <xf numFmtId="168" fontId="0" fillId="0" borderId="35" xfId="1" applyNumberFormat="1" applyFont="1" applyBorder="1"/>
    <xf numFmtId="168" fontId="4" fillId="0" borderId="0" xfId="1" applyNumberFormat="1" applyFont="1"/>
    <xf numFmtId="168" fontId="4" fillId="0" borderId="35" xfId="1" applyNumberFormat="1" applyFont="1" applyBorder="1"/>
    <xf numFmtId="168" fontId="2" fillId="0" borderId="0" xfId="2" quotePrefix="1" applyNumberFormat="1" applyFont="1" applyFill="1" applyBorder="1" applyAlignment="1">
      <alignment horizontal="right"/>
    </xf>
    <xf numFmtId="168" fontId="2" fillId="0" borderId="5" xfId="2" quotePrefix="1" applyNumberFormat="1" applyFont="1" applyFill="1" applyBorder="1" applyAlignment="1">
      <alignment horizontal="right"/>
    </xf>
    <xf numFmtId="168" fontId="2" fillId="0" borderId="35" xfId="2" quotePrefix="1" applyNumberFormat="1" applyFont="1" applyFill="1" applyBorder="1" applyAlignment="1">
      <alignment horizontal="right"/>
    </xf>
    <xf numFmtId="168" fontId="1" fillId="0" borderId="35" xfId="1" quotePrefix="1" applyNumberFormat="1" applyFont="1" applyFill="1" applyBorder="1" applyAlignment="1">
      <alignment horizontal="right"/>
    </xf>
    <xf numFmtId="168" fontId="4" fillId="0" borderId="3" xfId="1" quotePrefix="1" applyNumberFormat="1" applyFont="1" applyFill="1" applyBorder="1" applyAlignment="1">
      <alignment horizontal="right"/>
    </xf>
    <xf numFmtId="168" fontId="4" fillId="0" borderId="35" xfId="1" quotePrefix="1" applyNumberFormat="1" applyFont="1" applyFill="1" applyBorder="1" applyAlignment="1">
      <alignment horizontal="right"/>
    </xf>
    <xf numFmtId="168" fontId="1" fillId="2" borderId="0" xfId="1" quotePrefix="1" applyNumberFormat="1" applyFont="1" applyFill="1" applyBorder="1" applyAlignment="1">
      <alignment horizontal="right"/>
    </xf>
    <xf numFmtId="168" fontId="0" fillId="0" borderId="0" xfId="1" applyNumberFormat="1" applyFont="1" applyFill="1" applyBorder="1" applyAlignment="1">
      <alignment horizontal="right"/>
    </xf>
    <xf numFmtId="168" fontId="3" fillId="0" borderId="5" xfId="1" quotePrefix="1" applyNumberFormat="1" applyFont="1" applyFill="1" applyBorder="1" applyAlignment="1">
      <alignment horizontal="right"/>
    </xf>
    <xf numFmtId="0" fontId="0" fillId="0" borderId="28" xfId="0" applyFont="1" applyFill="1" applyBorder="1" applyAlignment="1">
      <alignment horizontal="left" indent="1"/>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40" xfId="0" applyFont="1" applyBorder="1" applyAlignment="1">
      <alignment horizontal="left"/>
    </xf>
    <xf numFmtId="166" fontId="1" fillId="0" borderId="40" xfId="2" quotePrefix="1" applyNumberFormat="1" applyFont="1" applyFill="1" applyBorder="1" applyAlignment="1">
      <alignment horizontal="right"/>
    </xf>
    <xf numFmtId="166" fontId="1" fillId="0" borderId="37" xfId="2" quotePrefix="1" applyNumberFormat="1" applyFont="1" applyFill="1" applyBorder="1" applyAlignment="1">
      <alignment horizontal="right"/>
    </xf>
    <xf numFmtId="0" fontId="8" fillId="0" borderId="39" xfId="0" applyFont="1" applyFill="1" applyBorder="1" applyAlignment="1">
      <alignment horizontal="left"/>
    </xf>
    <xf numFmtId="0" fontId="8" fillId="0" borderId="40" xfId="0" applyFont="1" applyFill="1" applyBorder="1" applyAlignment="1">
      <alignment horizontal="left"/>
    </xf>
    <xf numFmtId="168" fontId="2" fillId="0" borderId="30" xfId="1" applyNumberFormat="1" applyFont="1" applyFill="1" applyBorder="1"/>
    <xf numFmtId="168" fontId="2" fillId="0" borderId="36" xfId="1" applyNumberFormat="1" applyFont="1" applyFill="1" applyBorder="1"/>
    <xf numFmtId="168" fontId="2" fillId="0" borderId="30" xfId="1" quotePrefix="1" applyNumberFormat="1" applyFont="1" applyFill="1" applyBorder="1" applyAlignment="1">
      <alignment horizontal="right"/>
    </xf>
    <xf numFmtId="166" fontId="2" fillId="0" borderId="30" xfId="2" quotePrefix="1" applyNumberFormat="1" applyFont="1" applyFill="1" applyBorder="1" applyAlignment="1">
      <alignment horizontal="right"/>
    </xf>
    <xf numFmtId="166" fontId="2" fillId="0" borderId="27" xfId="2" quotePrefix="1" applyNumberFormat="1" applyFont="1" applyFill="1" applyBorder="1" applyAlignment="1">
      <alignment horizontal="right"/>
    </xf>
    <xf numFmtId="166" fontId="2" fillId="0" borderId="0" xfId="2" quotePrefix="1" applyNumberFormat="1" applyFont="1" applyFill="1" applyBorder="1" applyAlignment="1">
      <alignment horizontal="right"/>
    </xf>
    <xf numFmtId="166" fontId="2" fillId="0" borderId="35" xfId="2" quotePrefix="1" applyNumberFormat="1" applyFont="1" applyFill="1" applyBorder="1" applyAlignment="1">
      <alignment horizontal="right"/>
    </xf>
    <xf numFmtId="0" fontId="0" fillId="0" borderId="7" xfId="0" applyFont="1" applyFill="1" applyBorder="1" applyAlignment="1">
      <alignment horizontal="left"/>
    </xf>
    <xf numFmtId="168" fontId="1" fillId="0" borderId="7" xfId="1" applyNumberFormat="1" applyFont="1" applyFill="1" applyBorder="1" applyAlignment="1">
      <alignment horizontal="right"/>
    </xf>
    <xf numFmtId="168" fontId="2" fillId="0" borderId="8" xfId="1" quotePrefix="1" applyNumberFormat="1" applyFont="1" applyFill="1" applyBorder="1" applyAlignment="1">
      <alignment horizontal="right"/>
    </xf>
    <xf numFmtId="0" fontId="8" fillId="0" borderId="38" xfId="0" applyFont="1" applyFill="1" applyBorder="1" applyAlignment="1">
      <alignment horizontal="left"/>
    </xf>
    <xf numFmtId="0" fontId="8" fillId="0" borderId="3" xfId="0" applyFont="1" applyFill="1" applyBorder="1" applyAlignment="1">
      <alignment horizontal="left"/>
    </xf>
    <xf numFmtId="168" fontId="0" fillId="0" borderId="3" xfId="1" applyNumberFormat="1" applyFont="1" applyFill="1" applyBorder="1" applyAlignment="1">
      <alignment horizontal="right"/>
    </xf>
    <xf numFmtId="168" fontId="0" fillId="0" borderId="4" xfId="1" applyNumberFormat="1" applyFont="1" applyFill="1" applyBorder="1" applyAlignment="1">
      <alignment horizontal="right"/>
    </xf>
    <xf numFmtId="168" fontId="0" fillId="0" borderId="5" xfId="1" applyNumberFormat="1" applyFont="1" applyBorder="1" applyAlignment="1">
      <alignment horizontal="right"/>
    </xf>
    <xf numFmtId="168" fontId="0" fillId="0" borderId="5" xfId="1" applyNumberFormat="1" applyFont="1" applyFill="1" applyBorder="1" applyAlignment="1">
      <alignment horizontal="right"/>
    </xf>
    <xf numFmtId="168" fontId="0" fillId="0" borderId="4" xfId="1" applyNumberFormat="1" applyFont="1" applyBorder="1" applyAlignment="1">
      <alignment horizontal="right"/>
    </xf>
    <xf numFmtId="168" fontId="0" fillId="0" borderId="3" xfId="1" applyNumberFormat="1" applyFont="1" applyBorder="1" applyAlignment="1">
      <alignment horizontal="right"/>
    </xf>
    <xf numFmtId="168" fontId="2" fillId="0" borderId="0" xfId="1" applyNumberFormat="1" applyFont="1" applyBorder="1" applyAlignment="1">
      <alignment horizontal="right"/>
    </xf>
    <xf numFmtId="168" fontId="2" fillId="0" borderId="4" xfId="1" applyNumberFormat="1" applyFont="1" applyBorder="1" applyAlignment="1">
      <alignment horizontal="right"/>
    </xf>
    <xf numFmtId="168" fontId="2" fillId="0" borderId="5" xfId="1" applyNumberFormat="1" applyFont="1" applyBorder="1" applyAlignment="1">
      <alignment horizontal="right"/>
    </xf>
    <xf numFmtId="168" fontId="2" fillId="0" borderId="3" xfId="1" applyNumberFormat="1" applyFont="1" applyBorder="1" applyAlignment="1">
      <alignment horizontal="right"/>
    </xf>
    <xf numFmtId="168" fontId="1" fillId="0" borderId="0" xfId="1" applyNumberFormat="1" applyFont="1" applyBorder="1" applyAlignment="1">
      <alignment horizontal="right"/>
    </xf>
    <xf numFmtId="168" fontId="1" fillId="0" borderId="4" xfId="1" applyNumberFormat="1" applyFont="1" applyBorder="1" applyAlignment="1">
      <alignment horizontal="right"/>
    </xf>
    <xf numFmtId="168" fontId="1" fillId="0" borderId="5" xfId="1" applyNumberFormat="1" applyFont="1" applyBorder="1" applyAlignment="1">
      <alignment horizontal="right"/>
    </xf>
    <xf numFmtId="168" fontId="1" fillId="0" borderId="3" xfId="1" applyNumberFormat="1" applyFont="1" applyBorder="1" applyAlignment="1">
      <alignment horizontal="right"/>
    </xf>
    <xf numFmtId="168" fontId="0" fillId="0" borderId="6" xfId="1" applyNumberFormat="1" applyFont="1" applyFill="1" applyBorder="1" applyAlignment="1">
      <alignment horizontal="right"/>
    </xf>
    <xf numFmtId="168" fontId="0" fillId="0" borderId="7" xfId="1" applyNumberFormat="1" applyFont="1" applyFill="1" applyBorder="1" applyAlignment="1">
      <alignment horizontal="right"/>
    </xf>
    <xf numFmtId="168" fontId="1" fillId="0" borderId="7" xfId="1" applyNumberFormat="1" applyFont="1" applyBorder="1" applyAlignment="1">
      <alignment horizontal="right"/>
    </xf>
    <xf numFmtId="168" fontId="1" fillId="0" borderId="8" xfId="1" applyNumberFormat="1" applyFont="1" applyBorder="1" applyAlignment="1">
      <alignment horizontal="right"/>
    </xf>
    <xf numFmtId="168" fontId="0" fillId="0" borderId="10" xfId="1" applyNumberFormat="1" applyFont="1" applyFill="1" applyBorder="1" applyAlignment="1">
      <alignment horizontal="right"/>
    </xf>
    <xf numFmtId="168" fontId="10" fillId="0" borderId="0" xfId="1" applyNumberFormat="1" applyFont="1" applyBorder="1" applyAlignment="1">
      <alignment horizontal="right"/>
    </xf>
    <xf numFmtId="168" fontId="4" fillId="0" borderId="5" xfId="1" applyNumberFormat="1" applyFont="1" applyBorder="1" applyAlignment="1">
      <alignment horizontal="right"/>
    </xf>
    <xf numFmtId="168" fontId="4" fillId="0" borderId="0" xfId="1" applyNumberFormat="1" applyFont="1" applyBorder="1" applyAlignment="1">
      <alignment horizontal="right"/>
    </xf>
    <xf numFmtId="168" fontId="12" fillId="0" borderId="0" xfId="1" applyNumberFormat="1" applyFont="1" applyBorder="1" applyAlignment="1">
      <alignment horizontal="right"/>
    </xf>
    <xf numFmtId="168" fontId="11" fillId="0" borderId="0" xfId="1" applyNumberFormat="1" applyFont="1" applyFill="1" applyAlignment="1">
      <alignment vertical="top"/>
    </xf>
    <xf numFmtId="168" fontId="11" fillId="0" borderId="0" xfId="1" applyNumberFormat="1" applyFont="1" applyBorder="1" applyAlignment="1">
      <alignment horizontal="right"/>
    </xf>
    <xf numFmtId="168" fontId="2" fillId="0" borderId="7" xfId="1" applyNumberFormat="1" applyFont="1" applyFill="1" applyBorder="1" applyAlignment="1">
      <alignment horizontal="right"/>
    </xf>
    <xf numFmtId="168" fontId="2" fillId="0" borderId="10" xfId="1" applyNumberFormat="1" applyFont="1" applyFill="1" applyBorder="1" applyAlignment="1">
      <alignment horizontal="right"/>
    </xf>
    <xf numFmtId="168" fontId="2" fillId="0" borderId="8" xfId="1" applyNumberFormat="1" applyFont="1" applyFill="1" applyBorder="1" applyAlignment="1">
      <alignment horizontal="right"/>
    </xf>
    <xf numFmtId="168" fontId="2" fillId="0" borderId="7" xfId="1" applyNumberFormat="1" applyFont="1" applyBorder="1" applyAlignment="1">
      <alignment horizontal="right"/>
    </xf>
    <xf numFmtId="168" fontId="2" fillId="0" borderId="8" xfId="1" applyNumberFormat="1" applyFont="1" applyBorder="1" applyAlignment="1">
      <alignment horizontal="right"/>
    </xf>
    <xf numFmtId="168" fontId="11" fillId="0" borderId="4" xfId="1" applyNumberFormat="1" applyFont="1" applyFill="1" applyBorder="1" applyAlignment="1">
      <alignment horizontal="right"/>
    </xf>
    <xf numFmtId="168" fontId="11" fillId="0" borderId="3" xfId="1" applyNumberFormat="1" applyFont="1" applyFill="1" applyBorder="1" applyAlignment="1">
      <alignment horizontal="right"/>
    </xf>
    <xf numFmtId="43" fontId="2" fillId="0" borderId="3" xfId="1" applyFont="1" applyFill="1" applyBorder="1" applyAlignment="1">
      <alignment horizontal="right"/>
    </xf>
    <xf numFmtId="228" fontId="0" fillId="0" borderId="4" xfId="2" applyNumberFormat="1" applyFont="1" applyFill="1" applyBorder="1" applyAlignment="1">
      <alignment horizontal="right"/>
    </xf>
    <xf numFmtId="228" fontId="0" fillId="0" borderId="4" xfId="1" applyNumberFormat="1" applyFont="1" applyFill="1" applyBorder="1" applyAlignment="1">
      <alignment horizontal="right"/>
    </xf>
    <xf numFmtId="228" fontId="0" fillId="10" borderId="4"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0" xfId="0" applyFont="1" applyFill="1" applyBorder="1" applyAlignment="1">
      <alignment horizontal="left"/>
    </xf>
    <xf numFmtId="227" fontId="1" fillId="0" borderId="0" xfId="2" quotePrefix="1" applyNumberFormat="1" applyFont="1" applyFill="1" applyBorder="1" applyAlignment="1">
      <alignment horizontal="right"/>
    </xf>
    <xf numFmtId="165" fontId="67" fillId="0" borderId="0" xfId="1" quotePrefix="1" applyNumberFormat="1" applyFont="1" applyFill="1" applyBorder="1" applyAlignment="1">
      <alignment horizontal="right"/>
    </xf>
    <xf numFmtId="166" fontId="0" fillId="0" borderId="0" xfId="2" quotePrefix="1" applyNumberFormat="1" applyFont="1" applyFill="1" applyBorder="1" applyAlignment="1">
      <alignment horizontal="right"/>
    </xf>
    <xf numFmtId="165" fontId="6" fillId="0" borderId="3" xfId="1" applyNumberFormat="1" applyFont="1" applyBorder="1" applyAlignment="1">
      <alignment horizontal="right"/>
    </xf>
    <xf numFmtId="168" fontId="11" fillId="0" borderId="3" xfId="1" applyNumberFormat="1" applyFont="1" applyBorder="1" applyAlignment="1">
      <alignment horizontal="right"/>
    </xf>
    <xf numFmtId="168" fontId="2" fillId="0" borderId="6" xfId="1" applyNumberFormat="1" applyFont="1" applyBorder="1" applyAlignment="1">
      <alignment horizontal="right"/>
    </xf>
    <xf numFmtId="165" fontId="6" fillId="0" borderId="4" xfId="1" applyNumberFormat="1" applyFont="1" applyBorder="1" applyAlignment="1">
      <alignment horizontal="right"/>
    </xf>
    <xf numFmtId="168" fontId="11" fillId="0" borderId="4" xfId="1" applyNumberFormat="1" applyFont="1" applyBorder="1" applyAlignment="1">
      <alignment horizontal="right"/>
    </xf>
    <xf numFmtId="168" fontId="2" fillId="0" borderId="10" xfId="1" applyNumberFormat="1" applyFont="1" applyBorder="1" applyAlignment="1">
      <alignment horizontal="right"/>
    </xf>
    <xf numFmtId="168" fontId="0" fillId="0" borderId="35" xfId="1" applyNumberFormat="1" applyFont="1" applyBorder="1" applyAlignment="1">
      <alignment horizontal="right"/>
    </xf>
    <xf numFmtId="168" fontId="0" fillId="0" borderId="35" xfId="1" applyNumberFormat="1" applyFont="1" applyFill="1" applyBorder="1" applyAlignment="1">
      <alignment horizontal="right"/>
    </xf>
    <xf numFmtId="196" fontId="0" fillId="0" borderId="0" xfId="0" applyNumberFormat="1"/>
    <xf numFmtId="0" fontId="2" fillId="0" borderId="0" xfId="0" quotePrefix="1" applyFont="1" applyAlignment="1">
      <alignment horizontal="center" vertical="top"/>
    </xf>
    <xf numFmtId="0" fontId="0" fillId="0" borderId="0" xfId="0" applyAlignment="1">
      <alignment horizontal="centerContinuous"/>
    </xf>
    <xf numFmtId="0" fontId="2" fillId="0" borderId="0" xfId="0" applyFont="1" applyAlignment="1">
      <alignment horizontal="centerContinuous" vertical="top"/>
    </xf>
    <xf numFmtId="0" fontId="0" fillId="0" borderId="0" xfId="0" applyFont="1" applyAlignment="1">
      <alignment horizontal="left" vertical="top"/>
    </xf>
    <xf numFmtId="0" fontId="0" fillId="0" borderId="0" xfId="0" applyFont="1" applyAlignment="1">
      <alignment horizontal="right" vertical="top"/>
    </xf>
    <xf numFmtId="229" fontId="0" fillId="0" borderId="0" xfId="0" applyNumberFormat="1" applyFont="1" applyAlignment="1">
      <alignment horizontal="right" vertical="top"/>
    </xf>
    <xf numFmtId="196" fontId="0" fillId="0" borderId="0" xfId="0" applyNumberFormat="1" applyFont="1" applyAlignment="1">
      <alignment horizontal="right" vertical="top"/>
    </xf>
    <xf numFmtId="0" fontId="2" fillId="0" borderId="0" xfId="0" applyFont="1" applyAlignment="1">
      <alignment horizontal="left" vertical="center" wrapText="1"/>
    </xf>
    <xf numFmtId="0" fontId="2" fillId="0" borderId="0" xfId="0" quotePrefix="1" applyFont="1" applyAlignment="1">
      <alignment horizontal="centerContinuous" vertical="top"/>
    </xf>
    <xf numFmtId="0" fontId="2" fillId="0" borderId="0" xfId="0" applyFont="1" applyAlignment="1">
      <alignment horizontal="left" vertical="top"/>
    </xf>
    <xf numFmtId="0" fontId="0" fillId="0" borderId="0" xfId="0" applyFont="1" applyAlignment="1">
      <alignment horizontal="centerContinuous"/>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0" xfId="0" applyFont="1" applyFill="1" applyBorder="1" applyAlignment="1">
      <alignment horizontal="left"/>
    </xf>
    <xf numFmtId="227" fontId="0" fillId="0" borderId="0" xfId="1" quotePrefix="1" applyNumberFormat="1" applyFont="1" applyFill="1" applyBorder="1" applyAlignment="1">
      <alignment horizontal="right"/>
    </xf>
    <xf numFmtId="43" fontId="0" fillId="0" borderId="0" xfId="0" applyNumberFormat="1"/>
    <xf numFmtId="166" fontId="0" fillId="2" borderId="0" xfId="2"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0" xfId="0" applyFont="1" applyFill="1" applyBorder="1" applyAlignment="1">
      <alignment horizontal="left"/>
    </xf>
    <xf numFmtId="5" fontId="0" fillId="0" borderId="32" xfId="0" applyNumberFormat="1" applyFont="1" applyFill="1" applyBorder="1"/>
    <xf numFmtId="164" fontId="1" fillId="2" borderId="0" xfId="1" quotePrefix="1" applyNumberFormat="1" applyFont="1" applyFill="1" applyBorder="1" applyAlignment="1">
      <alignment horizontal="right"/>
    </xf>
    <xf numFmtId="165" fontId="0" fillId="0" borderId="0" xfId="1" applyNumberFormat="1" applyFont="1" applyFill="1"/>
    <xf numFmtId="165" fontId="0" fillId="0" borderId="35" xfId="1" applyNumberFormat="1" applyFont="1" applyFill="1" applyBorder="1"/>
    <xf numFmtId="165" fontId="1" fillId="2" borderId="0" xfId="1" quotePrefix="1" applyNumberFormat="1" applyFont="1" applyFill="1" applyBorder="1" applyAlignment="1">
      <alignment horizontal="right"/>
    </xf>
    <xf numFmtId="5" fontId="0" fillId="0" borderId="0" xfId="1" applyNumberFormat="1" applyFont="1" applyFill="1"/>
    <xf numFmtId="5" fontId="0" fillId="0" borderId="35" xfId="1" applyNumberFormat="1" applyFont="1" applyFill="1" applyBorder="1"/>
    <xf numFmtId="5" fontId="1" fillId="2" borderId="0" xfId="1" quotePrefix="1" applyNumberFormat="1" applyFont="1" applyFill="1" applyBorder="1" applyAlignment="1">
      <alignment horizontal="right"/>
    </xf>
    <xf numFmtId="165" fontId="1" fillId="0" borderId="35" xfId="1" quotePrefix="1" applyNumberFormat="1" applyFont="1" applyFill="1" applyBorder="1" applyAlignment="1">
      <alignment horizontal="right"/>
    </xf>
    <xf numFmtId="0" fontId="2" fillId="0" borderId="0" xfId="0" applyFont="1" applyFill="1"/>
    <xf numFmtId="2" fontId="2" fillId="0" borderId="0" xfId="0" applyNumberFormat="1" applyFont="1"/>
    <xf numFmtId="168" fontId="2" fillId="0" borderId="0" xfId="1" applyNumberFormat="1" applyFont="1"/>
    <xf numFmtId="168" fontId="2" fillId="0" borderId="5" xfId="1" applyNumberFormat="1" applyFont="1" applyBorder="1"/>
    <xf numFmtId="164" fontId="1" fillId="0" borderId="35" xfId="1" quotePrefix="1" applyNumberFormat="1" applyFont="1" applyFill="1" applyBorder="1" applyAlignment="1">
      <alignment horizontal="right"/>
    </xf>
    <xf numFmtId="165" fontId="4" fillId="0" borderId="35" xfId="1" quotePrefix="1" applyNumberFormat="1" applyFont="1" applyFill="1" applyBorder="1" applyAlignment="1">
      <alignment horizontal="right"/>
    </xf>
    <xf numFmtId="168" fontId="4" fillId="2" borderId="0" xfId="1" quotePrefix="1" applyNumberFormat="1" applyFont="1" applyFill="1" applyBorder="1" applyAlignment="1">
      <alignment horizontal="right"/>
    </xf>
    <xf numFmtId="168" fontId="11" fillId="0" borderId="5" xfId="1" applyNumberFormat="1" applyFont="1" applyFill="1" applyBorder="1" applyAlignment="1">
      <alignment horizontal="right"/>
    </xf>
    <xf numFmtId="168" fontId="12" fillId="0" borderId="5" xfId="1" applyNumberFormat="1" applyFont="1" applyFill="1" applyBorder="1" applyAlignment="1">
      <alignment horizontal="right"/>
    </xf>
    <xf numFmtId="230" fontId="1" fillId="0" borderId="0" xfId="1" quotePrefix="1" applyNumberFormat="1" applyFont="1" applyFill="1" applyBorder="1" applyAlignment="1">
      <alignment horizontal="right"/>
    </xf>
    <xf numFmtId="230" fontId="1" fillId="0" borderId="5" xfId="1" quotePrefix="1" applyNumberFormat="1" applyFont="1" applyFill="1" applyBorder="1" applyAlignment="1">
      <alignment horizontal="right"/>
    </xf>
    <xf numFmtId="7" fontId="0" fillId="0" borderId="0" xfId="1" applyNumberFormat="1" applyFont="1" applyFill="1" applyBorder="1" applyAlignment="1">
      <alignment horizontal="right"/>
    </xf>
    <xf numFmtId="7" fontId="1" fillId="0" borderId="0" xfId="1" quotePrefix="1" applyNumberFormat="1" applyFont="1" applyFill="1" applyBorder="1" applyAlignment="1">
      <alignment horizontal="right"/>
    </xf>
    <xf numFmtId="7" fontId="3" fillId="0" borderId="5" xfId="1" quotePrefix="1" applyNumberFormat="1" applyFont="1" applyFill="1" applyBorder="1" applyAlignment="1">
      <alignment horizontal="right"/>
    </xf>
    <xf numFmtId="9" fontId="0" fillId="0" borderId="0" xfId="2" applyNumberFormat="1" applyFont="1" applyFill="1" applyAlignment="1">
      <alignment horizontal="right"/>
    </xf>
    <xf numFmtId="43" fontId="2" fillId="0" borderId="4" xfId="1" applyFont="1" applyFill="1" applyBorder="1" applyAlignment="1">
      <alignment horizontal="right"/>
    </xf>
    <xf numFmtId="10" fontId="0" fillId="10" borderId="11" xfId="2" applyNumberFormat="1" applyFont="1" applyFill="1" applyBorder="1" applyAlignment="1">
      <alignment horizontal="right"/>
    </xf>
    <xf numFmtId="10" fontId="0" fillId="10" borderId="4" xfId="2" applyNumberFormat="1" applyFont="1" applyFill="1" applyBorder="1" applyAlignment="1">
      <alignment horizontal="right"/>
    </xf>
    <xf numFmtId="5" fontId="2" fillId="0" borderId="32" xfId="1" applyNumberFormat="1" applyFont="1" applyBorder="1" applyAlignment="1">
      <alignment horizontal="right"/>
    </xf>
    <xf numFmtId="0" fontId="0" fillId="0" borderId="3" xfId="0" applyBorder="1" applyAlignment="1">
      <alignment horizontal="left"/>
    </xf>
    <xf numFmtId="0" fontId="0" fillId="0" borderId="4" xfId="0"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0" fillId="0" borderId="0" xfId="0" applyFont="1" applyFill="1" applyBorder="1" applyAlignment="1">
      <alignment horizontal="left"/>
    </xf>
    <xf numFmtId="0" fontId="8" fillId="0" borderId="3" xfId="0" applyNumberFormat="1" applyFont="1" applyFill="1" applyBorder="1" applyAlignment="1">
      <alignment horizontal="left"/>
    </xf>
    <xf numFmtId="0" fontId="8" fillId="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2" fillId="0" borderId="0" xfId="0" applyFont="1" applyBorder="1" applyAlignment="1">
      <alignment horizontal="left"/>
    </xf>
    <xf numFmtId="0" fontId="8" fillId="0" borderId="38" xfId="0" applyFont="1" applyBorder="1" applyAlignment="1">
      <alignment horizontal="left"/>
    </xf>
    <xf numFmtId="0" fontId="8" fillId="0" borderId="39" xfId="0" applyFont="1" applyBorder="1" applyAlignment="1">
      <alignment horizontal="left"/>
    </xf>
    <xf numFmtId="0" fontId="0" fillId="0" borderId="3" xfId="0" applyFont="1" applyFill="1" applyBorder="1" applyAlignment="1">
      <alignment horizontal="left" indent="1"/>
    </xf>
    <xf numFmtId="0" fontId="0" fillId="0" borderId="4" xfId="0" applyFont="1" applyFill="1" applyBorder="1" applyAlignment="1">
      <alignment horizontal="left" indent="1"/>
    </xf>
    <xf numFmtId="0" fontId="8" fillId="0" borderId="38" xfId="0" applyFont="1" applyFill="1" applyBorder="1" applyAlignment="1">
      <alignment horizontal="left"/>
    </xf>
    <xf numFmtId="0" fontId="8" fillId="0" borderId="39"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15" fillId="11" borderId="13" xfId="0" applyNumberFormat="1" applyFont="1" applyFill="1" applyBorder="1" applyAlignment="1">
      <alignment horizontal="left"/>
    </xf>
    <xf numFmtId="0" fontId="0" fillId="0" borderId="3" xfId="0"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NumberFormat="1" applyFont="1" applyFill="1" applyBorder="1" applyAlignment="1">
      <alignment horizontal="left" vertical="top" wrapText="1"/>
    </xf>
    <xf numFmtId="168" fontId="2" fillId="0" borderId="35" xfId="1" quotePrefix="1" applyNumberFormat="1" applyFont="1" applyFill="1" applyBorder="1" applyAlignment="1">
      <alignment horizontal="right"/>
    </xf>
  </cellXfs>
  <cellStyles count="329">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136148096"/>
        <c:axId val="136150016"/>
      </c:lineChart>
      <c:catAx>
        <c:axId val="13614809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6150016"/>
        <c:crosses val="autoZero"/>
        <c:auto val="1"/>
        <c:lblAlgn val="ctr"/>
        <c:lblOffset val="100"/>
        <c:tickLblSkip val="7"/>
        <c:noMultiLvlLbl val="1"/>
      </c:catAx>
      <c:valAx>
        <c:axId val="136150016"/>
        <c:scaling>
          <c:orientation val="minMax"/>
        </c:scaling>
        <c:delete val="0"/>
        <c:axPos val="l"/>
        <c:majorGridlines/>
        <c:numFmt formatCode="0.0\x" sourceLinked="0"/>
        <c:majorTickMark val="out"/>
        <c:minorTickMark val="none"/>
        <c:tickLblPos val="nextTo"/>
        <c:crossAx val="1361480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117665152"/>
        <c:axId val="117671040"/>
      </c:lineChart>
      <c:catAx>
        <c:axId val="11766515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17671040"/>
        <c:crosses val="autoZero"/>
        <c:auto val="1"/>
        <c:lblAlgn val="ctr"/>
        <c:lblOffset val="100"/>
        <c:tickLblSkip val="7"/>
        <c:noMultiLvlLbl val="1"/>
      </c:catAx>
      <c:valAx>
        <c:axId val="117671040"/>
        <c:scaling>
          <c:orientation val="minMax"/>
        </c:scaling>
        <c:delete val="0"/>
        <c:axPos val="l"/>
        <c:majorGridlines/>
        <c:numFmt formatCode="0.0\x" sourceLinked="0"/>
        <c:majorTickMark val="out"/>
        <c:minorTickMark val="none"/>
        <c:tickLblPos val="nextTo"/>
        <c:crossAx val="1176651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117700096"/>
        <c:axId val="117701632"/>
      </c:lineChart>
      <c:catAx>
        <c:axId val="11770009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17701632"/>
        <c:crosses val="autoZero"/>
        <c:auto val="1"/>
        <c:lblAlgn val="ctr"/>
        <c:lblOffset val="100"/>
        <c:tickLblSkip val="7"/>
        <c:noMultiLvlLbl val="1"/>
      </c:catAx>
      <c:valAx>
        <c:axId val="117701632"/>
        <c:scaling>
          <c:orientation val="minMax"/>
        </c:scaling>
        <c:delete val="0"/>
        <c:axPos val="l"/>
        <c:majorGridlines/>
        <c:numFmt formatCode="0.0\x" sourceLinked="0"/>
        <c:majorTickMark val="out"/>
        <c:minorTickMark val="none"/>
        <c:tickLblPos val="nextTo"/>
        <c:crossAx val="1177000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12</xdr:col>
      <xdr:colOff>718343</xdr:colOff>
      <xdr:row>33</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92</xdr:row>
      <xdr:rowOff>0</xdr:rowOff>
    </xdr:from>
    <xdr:to>
      <xdr:col>12</xdr:col>
      <xdr:colOff>718343</xdr:colOff>
      <xdr:row>92</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121</xdr:row>
      <xdr:rowOff>0</xdr:rowOff>
    </xdr:from>
    <xdr:to>
      <xdr:col>12</xdr:col>
      <xdr:colOff>718343</xdr:colOff>
      <xdr:row>121</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
  <sheetViews>
    <sheetView workbookViewId="0"/>
  </sheetViews>
  <sheetFormatPr defaultRowHeight="14.4" x14ac:dyDescent="0.3"/>
  <sheetData>
    <row r="1" spans="1:2" x14ac:dyDescent="0.3">
      <c r="B1" t="s">
        <v>136</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56"/>
  <sheetViews>
    <sheetView showGridLines="0" tabSelected="1" zoomScaleNormal="100" workbookViewId="0">
      <selection activeCell="B2" sqref="B2:C2"/>
    </sheetView>
  </sheetViews>
  <sheetFormatPr defaultRowHeight="14.4" outlineLevelRow="1" outlineLevelCol="1" x14ac:dyDescent="0.3"/>
  <cols>
    <col min="1" max="1" width="1.6640625" customWidth="1"/>
    <col min="2" max="2" width="31.6640625" customWidth="1"/>
    <col min="3" max="3" width="26.109375" style="10" customWidth="1"/>
    <col min="4" max="4" width="12.21875" style="49" hidden="1" customWidth="1"/>
    <col min="5" max="5" width="11.33203125" style="1" hidden="1" customWidth="1" outlineLevel="1"/>
    <col min="6" max="8" width="11.5546875" style="1" hidden="1" customWidth="1" outlineLevel="1"/>
    <col min="9" max="9" width="11.5546875" style="1" customWidth="1" collapsed="1"/>
    <col min="10" max="11" width="11.5546875" style="1" hidden="1" customWidth="1" outlineLevel="1"/>
    <col min="12" max="13" width="11.5546875" style="2" hidden="1" customWidth="1" outlineLevel="1"/>
    <col min="14" max="14" width="11.5546875" style="2" customWidth="1" collapsed="1"/>
    <col min="15" max="16" width="11.5546875" style="1" customWidth="1" outlineLevel="1"/>
    <col min="17" max="18" width="11.5546875" style="2" customWidth="1" outlineLevel="1"/>
    <col min="19" max="19" width="11.5546875" style="2" customWidth="1"/>
    <col min="20" max="21" width="11.5546875" style="1" customWidth="1" outlineLevel="1"/>
    <col min="22" max="23" width="11.5546875" style="2" customWidth="1" outlineLevel="1"/>
    <col min="24" max="24" width="11.5546875" style="2" customWidth="1"/>
    <col min="25" max="25" width="4.33203125" customWidth="1"/>
  </cols>
  <sheetData>
    <row r="1" spans="1:25" s="48" customFormat="1" ht="7.2" customHeight="1" x14ac:dyDescent="0.3">
      <c r="A1" s="96"/>
      <c r="C1" s="49"/>
      <c r="D1" s="49"/>
      <c r="E1" s="1"/>
      <c r="F1" s="1"/>
      <c r="G1" s="1"/>
      <c r="H1" s="1"/>
      <c r="I1" s="1"/>
      <c r="J1" s="1"/>
      <c r="K1" s="1"/>
      <c r="L1" s="2"/>
      <c r="M1" s="2"/>
      <c r="N1" s="2"/>
      <c r="O1" s="1"/>
      <c r="P1" s="1"/>
      <c r="Q1" s="2"/>
      <c r="R1" s="2"/>
      <c r="S1" s="2"/>
      <c r="T1" s="1"/>
      <c r="U1" s="1"/>
      <c r="V1" s="2"/>
      <c r="W1" s="2"/>
      <c r="X1" s="2"/>
    </row>
    <row r="2" spans="1:25" ht="46.2" customHeight="1" x14ac:dyDescent="0.3">
      <c r="B2" s="397" t="s">
        <v>91</v>
      </c>
      <c r="C2" s="398"/>
      <c r="D2" s="154"/>
    </row>
    <row r="3" spans="1:25" x14ac:dyDescent="0.3">
      <c r="B3" s="399" t="s">
        <v>757</v>
      </c>
      <c r="C3" s="400"/>
      <c r="D3" s="155"/>
      <c r="J3" s="11"/>
    </row>
    <row r="4" spans="1:25" x14ac:dyDescent="0.3">
      <c r="B4" s="90" t="s">
        <v>31</v>
      </c>
      <c r="C4" s="91">
        <f>C161</f>
        <v>57.914004212125661</v>
      </c>
      <c r="D4" s="156"/>
      <c r="J4" s="11"/>
      <c r="K4" s="11"/>
      <c r="L4" s="11"/>
      <c r="M4" s="11"/>
      <c r="O4" s="11"/>
      <c r="P4" s="11"/>
      <c r="Q4" s="11"/>
      <c r="R4" s="11"/>
      <c r="S4" s="367"/>
      <c r="T4" s="11"/>
      <c r="U4" s="11"/>
      <c r="V4" s="11"/>
      <c r="W4" s="11"/>
      <c r="X4" s="11"/>
    </row>
    <row r="5" spans="1:25" s="48" customFormat="1" x14ac:dyDescent="0.3">
      <c r="B5" s="57" t="s">
        <v>83</v>
      </c>
      <c r="C5" s="84" t="str">
        <f>TEXT(C170,"$0")&amp;" to "&amp;TEXT(C169,"$0")</f>
        <v>$47 to $69</v>
      </c>
      <c r="D5" s="157"/>
      <c r="E5" s="1"/>
      <c r="F5" s="1"/>
      <c r="G5" s="1"/>
      <c r="H5" s="1"/>
      <c r="I5" s="1"/>
      <c r="J5" s="11"/>
      <c r="K5" s="11"/>
      <c r="L5" s="11"/>
      <c r="M5" s="11"/>
      <c r="N5" s="2"/>
      <c r="O5" s="11"/>
      <c r="P5" s="11"/>
      <c r="Q5" s="11"/>
      <c r="R5" s="11"/>
      <c r="S5" s="95"/>
      <c r="T5" s="11"/>
      <c r="U5" s="11"/>
      <c r="V5" s="11"/>
      <c r="W5" s="11"/>
      <c r="X5" s="11"/>
    </row>
    <row r="6" spans="1:25" ht="4.5" customHeight="1" x14ac:dyDescent="0.3">
      <c r="C6" s="18"/>
      <c r="D6" s="18"/>
      <c r="E6" s="8"/>
      <c r="F6" s="8"/>
      <c r="G6" s="8"/>
      <c r="H6" s="8"/>
      <c r="I6" s="8"/>
      <c r="J6" s="8"/>
      <c r="K6" s="8"/>
      <c r="L6" s="8"/>
      <c r="M6" s="14"/>
      <c r="N6" s="15"/>
      <c r="O6" s="14"/>
      <c r="P6" s="14"/>
      <c r="Q6" s="14"/>
      <c r="R6" s="16"/>
      <c r="S6" s="16"/>
      <c r="T6" s="14"/>
      <c r="U6" s="14"/>
      <c r="V6" s="14"/>
      <c r="W6" s="16"/>
      <c r="X6" s="16"/>
    </row>
    <row r="7" spans="1:25" ht="15.6" x14ac:dyDescent="0.3">
      <c r="B7" s="395" t="s">
        <v>132</v>
      </c>
      <c r="C7" s="396"/>
      <c r="D7" s="51" t="s">
        <v>155</v>
      </c>
      <c r="E7" s="40" t="s">
        <v>5</v>
      </c>
      <c r="F7" s="40" t="s">
        <v>4</v>
      </c>
      <c r="G7" s="40" t="s">
        <v>3</v>
      </c>
      <c r="H7" s="40" t="s">
        <v>6</v>
      </c>
      <c r="I7" s="40" t="s">
        <v>6</v>
      </c>
      <c r="J7" s="40" t="s">
        <v>7</v>
      </c>
      <c r="K7" s="40" t="s">
        <v>8</v>
      </c>
      <c r="L7" s="40" t="s">
        <v>9</v>
      </c>
      <c r="M7" s="51" t="s">
        <v>11</v>
      </c>
      <c r="N7" s="51" t="s">
        <v>11</v>
      </c>
      <c r="O7" s="51" t="s">
        <v>12</v>
      </c>
      <c r="P7" s="51" t="s">
        <v>13</v>
      </c>
      <c r="Q7" s="51" t="s">
        <v>14</v>
      </c>
      <c r="R7" s="42" t="s">
        <v>10</v>
      </c>
      <c r="S7" s="42" t="s">
        <v>10</v>
      </c>
      <c r="T7" s="42" t="s">
        <v>15</v>
      </c>
      <c r="U7" s="42" t="s">
        <v>16</v>
      </c>
      <c r="V7" s="42" t="s">
        <v>17</v>
      </c>
      <c r="W7" s="42" t="s">
        <v>18</v>
      </c>
      <c r="X7" s="60" t="s">
        <v>18</v>
      </c>
    </row>
    <row r="8" spans="1:25" ht="16.2" x14ac:dyDescent="0.45">
      <c r="B8" s="386" t="s">
        <v>0</v>
      </c>
      <c r="C8" s="387"/>
      <c r="D8" s="52" t="s">
        <v>156</v>
      </c>
      <c r="E8" s="179" t="s">
        <v>39</v>
      </c>
      <c r="F8" s="41" t="s">
        <v>40</v>
      </c>
      <c r="G8" s="41" t="s">
        <v>41</v>
      </c>
      <c r="H8" s="41" t="s">
        <v>42</v>
      </c>
      <c r="I8" s="52" t="s">
        <v>27</v>
      </c>
      <c r="J8" s="41" t="s">
        <v>43</v>
      </c>
      <c r="K8" s="41" t="s">
        <v>44</v>
      </c>
      <c r="L8" s="41" t="s">
        <v>50</v>
      </c>
      <c r="M8" s="52" t="s">
        <v>81</v>
      </c>
      <c r="N8" s="52" t="s">
        <v>82</v>
      </c>
      <c r="O8" s="52" t="s">
        <v>133</v>
      </c>
      <c r="P8" s="52" t="s">
        <v>174</v>
      </c>
      <c r="Q8" s="52" t="s">
        <v>176</v>
      </c>
      <c r="R8" s="43" t="s">
        <v>45</v>
      </c>
      <c r="S8" s="43" t="s">
        <v>28</v>
      </c>
      <c r="T8" s="43" t="s">
        <v>46</v>
      </c>
      <c r="U8" s="43" t="s">
        <v>47</v>
      </c>
      <c r="V8" s="43" t="s">
        <v>48</v>
      </c>
      <c r="W8" s="43" t="s">
        <v>49</v>
      </c>
      <c r="X8" s="61" t="s">
        <v>29</v>
      </c>
    </row>
    <row r="9" spans="1:25" s="49" customFormat="1" x14ac:dyDescent="0.3">
      <c r="B9" s="378" t="s">
        <v>58</v>
      </c>
      <c r="C9" s="379"/>
      <c r="D9" s="158"/>
      <c r="E9" s="202">
        <v>114.20399999999999</v>
      </c>
      <c r="F9" s="203">
        <v>139.803</v>
      </c>
      <c r="G9" s="203">
        <v>143.49700000000001</v>
      </c>
      <c r="H9" s="204">
        <v>159.34200000000001</v>
      </c>
      <c r="I9" s="205">
        <f>SUM(E9:H9)</f>
        <v>556.846</v>
      </c>
      <c r="J9" s="202">
        <v>117.961</v>
      </c>
      <c r="K9" s="206">
        <v>148.78800000000001</v>
      </c>
      <c r="L9" s="206">
        <v>143.60900000000001</v>
      </c>
      <c r="M9" s="206">
        <v>206.42</v>
      </c>
      <c r="N9" s="205">
        <f>SUM(J9:M9)</f>
        <v>616.77800000000002</v>
      </c>
      <c r="O9" s="206">
        <v>130.804</v>
      </c>
      <c r="P9" s="206">
        <v>148.696</v>
      </c>
      <c r="Q9" s="206">
        <v>168.61</v>
      </c>
      <c r="R9" s="206">
        <f t="shared" ref="R9" si="0">R50</f>
        <v>204.45489900000001</v>
      </c>
      <c r="S9" s="205">
        <f>SUM(O9:R9)</f>
        <v>652.56489899999997</v>
      </c>
      <c r="T9" s="206">
        <f>T50</f>
        <v>140.45569999999987</v>
      </c>
      <c r="U9" s="206">
        <f t="shared" ref="U9:W9" si="1">U50</f>
        <v>163.5656000000003</v>
      </c>
      <c r="V9" s="206">
        <f t="shared" si="1"/>
        <v>185.47100000000009</v>
      </c>
      <c r="W9" s="206">
        <f t="shared" si="1"/>
        <v>245.34587879999998</v>
      </c>
      <c r="X9" s="205">
        <f>SUM(T9:W9)</f>
        <v>734.83817880000015</v>
      </c>
    </row>
    <row r="10" spans="1:25" s="39" customFormat="1" ht="17.25" customHeight="1" x14ac:dyDescent="0.45">
      <c r="B10" s="378" t="s">
        <v>134</v>
      </c>
      <c r="C10" s="379"/>
      <c r="D10" s="158"/>
      <c r="E10" s="207">
        <v>62.494</v>
      </c>
      <c r="F10" s="208">
        <v>77.682000000000002</v>
      </c>
      <c r="G10" s="208">
        <v>75.608000000000004</v>
      </c>
      <c r="H10" s="209">
        <v>83.007000000000005</v>
      </c>
      <c r="I10" s="210">
        <f>SUM(E10:H10)</f>
        <v>298.791</v>
      </c>
      <c r="J10" s="207">
        <v>64.253</v>
      </c>
      <c r="K10" s="211">
        <v>78.754999999999995</v>
      </c>
      <c r="L10" s="211">
        <v>73.751000000000005</v>
      </c>
      <c r="M10" s="211">
        <v>111.093</v>
      </c>
      <c r="N10" s="210">
        <f>SUM(J10:M10)</f>
        <v>327.85199999999998</v>
      </c>
      <c r="O10" s="211">
        <v>68.843000000000004</v>
      </c>
      <c r="P10" s="211">
        <v>79.043999999999997</v>
      </c>
      <c r="Q10" s="211">
        <v>87.55</v>
      </c>
      <c r="R10" s="211">
        <f>R9*(1-R57)</f>
        <v>100.61966832219527</v>
      </c>
      <c r="S10" s="210">
        <f>SUM(O10:R10)</f>
        <v>336.05666832219526</v>
      </c>
      <c r="T10" s="211">
        <f>T9*(1-T57)</f>
        <v>73.036963999999927</v>
      </c>
      <c r="U10" s="211">
        <f>U9*(1-U57)</f>
        <v>85.05411200000016</v>
      </c>
      <c r="V10" s="211">
        <f>V9*(1-V57)</f>
        <v>96.444920000000053</v>
      </c>
      <c r="W10" s="211">
        <f>W9*(1-W57)</f>
        <v>127.57985697599999</v>
      </c>
      <c r="X10" s="210">
        <f>SUM(T10:W10)</f>
        <v>382.11585297600016</v>
      </c>
    </row>
    <row r="11" spans="1:25" x14ac:dyDescent="0.3">
      <c r="B11" s="380" t="s">
        <v>165</v>
      </c>
      <c r="C11" s="401"/>
      <c r="D11" s="150"/>
      <c r="E11" s="212">
        <f t="shared" ref="E11:X11" si="2">E9-E10</f>
        <v>51.709999999999994</v>
      </c>
      <c r="F11" s="213">
        <f t="shared" si="2"/>
        <v>62.120999999999995</v>
      </c>
      <c r="G11" s="213">
        <f t="shared" si="2"/>
        <v>67.88900000000001</v>
      </c>
      <c r="H11" s="213">
        <f t="shared" si="2"/>
        <v>76.335000000000008</v>
      </c>
      <c r="I11" s="214">
        <f t="shared" si="2"/>
        <v>258.05500000000001</v>
      </c>
      <c r="J11" s="213">
        <f t="shared" si="2"/>
        <v>53.707999999999998</v>
      </c>
      <c r="K11" s="213">
        <f t="shared" si="2"/>
        <v>70.033000000000015</v>
      </c>
      <c r="L11" s="213">
        <f t="shared" si="2"/>
        <v>69.858000000000004</v>
      </c>
      <c r="M11" s="213">
        <f t="shared" si="2"/>
        <v>95.326999999999984</v>
      </c>
      <c r="N11" s="214">
        <f t="shared" si="2"/>
        <v>288.92600000000004</v>
      </c>
      <c r="O11" s="213">
        <f t="shared" si="2"/>
        <v>61.960999999999999</v>
      </c>
      <c r="P11" s="213">
        <f t="shared" si="2"/>
        <v>69.652000000000001</v>
      </c>
      <c r="Q11" s="213">
        <f t="shared" si="2"/>
        <v>81.060000000000016</v>
      </c>
      <c r="R11" s="213">
        <f t="shared" si="2"/>
        <v>103.83523067780474</v>
      </c>
      <c r="S11" s="214">
        <f t="shared" si="2"/>
        <v>316.5082306778047</v>
      </c>
      <c r="T11" s="213">
        <f t="shared" si="2"/>
        <v>67.418735999999939</v>
      </c>
      <c r="U11" s="213">
        <f t="shared" si="2"/>
        <v>78.511488000000142</v>
      </c>
      <c r="V11" s="213">
        <f t="shared" si="2"/>
        <v>89.026080000000036</v>
      </c>
      <c r="W11" s="213">
        <f t="shared" si="2"/>
        <v>117.76602182399999</v>
      </c>
      <c r="X11" s="214">
        <f t="shared" si="2"/>
        <v>352.722325824</v>
      </c>
    </row>
    <row r="12" spans="1:25" s="48" customFormat="1" ht="16.2" x14ac:dyDescent="0.45">
      <c r="B12" s="67" t="s">
        <v>66</v>
      </c>
      <c r="C12" s="69"/>
      <c r="D12" s="150"/>
      <c r="E12" s="207">
        <f>+E69</f>
        <v>0.16900000000000001</v>
      </c>
      <c r="F12" s="208">
        <f>+F69</f>
        <v>0.16600000000000001</v>
      </c>
      <c r="G12" s="208">
        <f>+G69</f>
        <v>0.29099999999999998</v>
      </c>
      <c r="H12" s="208">
        <f>+H69</f>
        <v>0.23900000000000002</v>
      </c>
      <c r="I12" s="210">
        <f>SUM(E12:H12)</f>
        <v>0.86499999999999999</v>
      </c>
      <c r="J12" s="208">
        <f>+J69</f>
        <v>0.215</v>
      </c>
      <c r="K12" s="208">
        <f>+K69</f>
        <v>0.17699999999999999</v>
      </c>
      <c r="L12" s="208">
        <f>+L69</f>
        <v>0.27</v>
      </c>
      <c r="M12" s="208">
        <f>+M69</f>
        <v>0.41400000000000003</v>
      </c>
      <c r="N12" s="210">
        <f>SUM(J12:M12)</f>
        <v>1.0760000000000001</v>
      </c>
      <c r="O12" s="208">
        <f>+O69</f>
        <v>0.221</v>
      </c>
      <c r="P12" s="211">
        <f>+P69</f>
        <v>0.15</v>
      </c>
      <c r="Q12" s="211">
        <f>+Q69</f>
        <v>0.184</v>
      </c>
      <c r="R12" s="211">
        <f>+R69</f>
        <v>0.24096657325134516</v>
      </c>
      <c r="S12" s="210">
        <f>SUM(O12:R12)</f>
        <v>0.79596657325134512</v>
      </c>
      <c r="T12" s="211">
        <f>+T69</f>
        <v>0.165538360235716</v>
      </c>
      <c r="U12" s="211">
        <f>+U69</f>
        <v>0.19277523955931375</v>
      </c>
      <c r="V12" s="211">
        <f>+V69</f>
        <v>0.21859251857545497</v>
      </c>
      <c r="W12" s="211">
        <f>+W69</f>
        <v>0.28915988790161423</v>
      </c>
      <c r="X12" s="210">
        <f>SUM(T12:W12)</f>
        <v>0.86606600627209884</v>
      </c>
      <c r="Y12" s="79"/>
    </row>
    <row r="13" spans="1:25" s="48" customFormat="1" x14ac:dyDescent="0.3">
      <c r="B13" s="380" t="s">
        <v>166</v>
      </c>
      <c r="C13" s="381"/>
      <c r="D13" s="150"/>
      <c r="E13" s="212">
        <f>E11+E12</f>
        <v>51.878999999999991</v>
      </c>
      <c r="F13" s="213">
        <f t="shared" ref="F13:X13" si="3">F11+F12</f>
        <v>62.286999999999992</v>
      </c>
      <c r="G13" s="213">
        <f t="shared" si="3"/>
        <v>68.180000000000007</v>
      </c>
      <c r="H13" s="215">
        <f t="shared" si="3"/>
        <v>76.574000000000012</v>
      </c>
      <c r="I13" s="214">
        <f t="shared" si="3"/>
        <v>258.92</v>
      </c>
      <c r="J13" s="212">
        <f t="shared" si="3"/>
        <v>53.923000000000002</v>
      </c>
      <c r="K13" s="216">
        <f t="shared" si="3"/>
        <v>70.210000000000022</v>
      </c>
      <c r="L13" s="216">
        <f t="shared" si="3"/>
        <v>70.128</v>
      </c>
      <c r="M13" s="216">
        <f t="shared" si="3"/>
        <v>95.740999999999985</v>
      </c>
      <c r="N13" s="214">
        <f t="shared" si="3"/>
        <v>290.00200000000007</v>
      </c>
      <c r="O13" s="216">
        <f t="shared" ref="O13" si="4">O11+O12</f>
        <v>62.181999999999995</v>
      </c>
      <c r="P13" s="216">
        <f t="shared" si="3"/>
        <v>69.802000000000007</v>
      </c>
      <c r="Q13" s="216">
        <f t="shared" si="3"/>
        <v>81.244000000000014</v>
      </c>
      <c r="R13" s="216">
        <f t="shared" si="3"/>
        <v>104.07619725105609</v>
      </c>
      <c r="S13" s="214">
        <f t="shared" si="3"/>
        <v>317.30419725105605</v>
      </c>
      <c r="T13" s="216">
        <f t="shared" si="3"/>
        <v>67.584274360235653</v>
      </c>
      <c r="U13" s="216">
        <f t="shared" si="3"/>
        <v>78.704263239559452</v>
      </c>
      <c r="V13" s="216">
        <f t="shared" si="3"/>
        <v>89.244672518575484</v>
      </c>
      <c r="W13" s="216">
        <f t="shared" si="3"/>
        <v>118.05518171190161</v>
      </c>
      <c r="X13" s="214">
        <f t="shared" si="3"/>
        <v>353.58839183027209</v>
      </c>
    </row>
    <row r="14" spans="1:25" x14ac:dyDescent="0.3">
      <c r="B14" s="378" t="s">
        <v>59</v>
      </c>
      <c r="C14" s="379"/>
      <c r="D14" s="158"/>
      <c r="E14" s="202">
        <v>16.934000000000001</v>
      </c>
      <c r="F14" s="203">
        <v>17.245000000000001</v>
      </c>
      <c r="G14" s="203">
        <v>17.343</v>
      </c>
      <c r="H14" s="204">
        <v>17.885999999999999</v>
      </c>
      <c r="I14" s="205">
        <f>SUM(E14:H14)</f>
        <v>69.408000000000001</v>
      </c>
      <c r="J14" s="202">
        <v>19.032</v>
      </c>
      <c r="K14" s="206">
        <v>18.731999999999999</v>
      </c>
      <c r="L14" s="206">
        <v>18.122</v>
      </c>
      <c r="M14" s="217">
        <v>20.184999999999999</v>
      </c>
      <c r="N14" s="205">
        <f>SUM(J14:M14)</f>
        <v>76.070999999999998</v>
      </c>
      <c r="O14" s="218">
        <v>19.728000000000002</v>
      </c>
      <c r="P14" s="206">
        <v>18.544</v>
      </c>
      <c r="Q14" s="206">
        <v>19.672000000000001</v>
      </c>
      <c r="R14" s="217">
        <f>R9*R59</f>
        <v>26.729309282045705</v>
      </c>
      <c r="S14" s="205">
        <f>SUM(O14:R14)</f>
        <v>84.673309282045707</v>
      </c>
      <c r="T14" s="218">
        <f>T9*T59</f>
        <v>18.362405910000831</v>
      </c>
      <c r="U14" s="206">
        <f>U9*U59</f>
        <v>21.383667164186576</v>
      </c>
      <c r="V14" s="206">
        <f>V9*V59</f>
        <v>24.247458711421245</v>
      </c>
      <c r="W14" s="217">
        <f>W9*W59</f>
        <v>32.075171138454841</v>
      </c>
      <c r="X14" s="205">
        <f>SUM(T14:W14)</f>
        <v>96.068702924063501</v>
      </c>
    </row>
    <row r="15" spans="1:25" s="48" customFormat="1" ht="16.2" x14ac:dyDescent="0.45">
      <c r="B15" s="62" t="s">
        <v>135</v>
      </c>
      <c r="C15" s="63"/>
      <c r="D15" s="158"/>
      <c r="E15" s="207">
        <v>26.795999999999999</v>
      </c>
      <c r="F15" s="208">
        <v>35.201000000000001</v>
      </c>
      <c r="G15" s="208">
        <v>27.852</v>
      </c>
      <c r="H15" s="209">
        <v>45.680999999999997</v>
      </c>
      <c r="I15" s="210">
        <f t="shared" ref="I15" si="5">SUM(E15:H15)</f>
        <v>135.53</v>
      </c>
      <c r="J15" s="207">
        <v>26.777000000000001</v>
      </c>
      <c r="K15" s="211">
        <v>40.234000000000002</v>
      </c>
      <c r="L15" s="211">
        <v>33.08</v>
      </c>
      <c r="M15" s="301">
        <v>52.146000000000001</v>
      </c>
      <c r="N15" s="210">
        <f t="shared" ref="N15" si="6">SUM(J15:M15)</f>
        <v>152.23699999999999</v>
      </c>
      <c r="O15" s="302">
        <f>19.94+16.764</f>
        <v>36.704000000000001</v>
      </c>
      <c r="P15" s="211">
        <f>29.107+16.143</f>
        <v>45.25</v>
      </c>
      <c r="Q15" s="211">
        <f>17.925+16.012</f>
        <v>33.936999999999998</v>
      </c>
      <c r="R15" s="301">
        <f>R9*R60</f>
        <v>54.038653010835269</v>
      </c>
      <c r="S15" s="210">
        <f t="shared" ref="S15" si="7">SUM(O15:R15)</f>
        <v>169.92965301083527</v>
      </c>
      <c r="T15" s="302">
        <f>T9*T60</f>
        <v>37.123281823117217</v>
      </c>
      <c r="U15" s="211">
        <f>U9*U60</f>
        <v>43.23136665416412</v>
      </c>
      <c r="V15" s="211">
        <f>V9*V60</f>
        <v>49.02109492897322</v>
      </c>
      <c r="W15" s="301">
        <f>W9*W60</f>
        <v>64.846383613002317</v>
      </c>
      <c r="X15" s="210">
        <f t="shared" ref="X15" si="8">SUM(T15:W15)</f>
        <v>194.22212701925685</v>
      </c>
    </row>
    <row r="16" spans="1:25" s="17" customFormat="1" ht="16.2" x14ac:dyDescent="0.45">
      <c r="B16" s="25" t="s">
        <v>167</v>
      </c>
      <c r="C16" s="26"/>
      <c r="D16" s="150"/>
      <c r="E16" s="219">
        <f t="shared" ref="E16:X16" si="9">SUM(E14:E15)</f>
        <v>43.730000000000004</v>
      </c>
      <c r="F16" s="220">
        <f t="shared" si="9"/>
        <v>52.445999999999998</v>
      </c>
      <c r="G16" s="220">
        <f t="shared" si="9"/>
        <v>45.195</v>
      </c>
      <c r="H16" s="221">
        <f t="shared" si="9"/>
        <v>63.566999999999993</v>
      </c>
      <c r="I16" s="222">
        <f t="shared" si="9"/>
        <v>204.93799999999999</v>
      </c>
      <c r="J16" s="219">
        <f t="shared" si="9"/>
        <v>45.808999999999997</v>
      </c>
      <c r="K16" s="223">
        <f t="shared" si="9"/>
        <v>58.966000000000001</v>
      </c>
      <c r="L16" s="223">
        <f t="shared" si="9"/>
        <v>51.201999999999998</v>
      </c>
      <c r="M16" s="224">
        <f t="shared" si="9"/>
        <v>72.331000000000003</v>
      </c>
      <c r="N16" s="222">
        <f t="shared" si="9"/>
        <v>228.30799999999999</v>
      </c>
      <c r="O16" s="225">
        <f t="shared" si="9"/>
        <v>56.432000000000002</v>
      </c>
      <c r="P16" s="223">
        <f t="shared" si="9"/>
        <v>63.793999999999997</v>
      </c>
      <c r="Q16" s="223">
        <f t="shared" si="9"/>
        <v>53.608999999999995</v>
      </c>
      <c r="R16" s="224">
        <f>SUM(R14:R15)</f>
        <v>80.767962292880981</v>
      </c>
      <c r="S16" s="222">
        <f t="shared" si="9"/>
        <v>254.60296229288099</v>
      </c>
      <c r="T16" s="225">
        <f t="shared" si="9"/>
        <v>55.485687733118048</v>
      </c>
      <c r="U16" s="223">
        <f t="shared" si="9"/>
        <v>64.615033818350696</v>
      </c>
      <c r="V16" s="223">
        <f t="shared" si="9"/>
        <v>73.268553640394458</v>
      </c>
      <c r="W16" s="224">
        <f t="shared" si="9"/>
        <v>96.921554751457165</v>
      </c>
      <c r="X16" s="222">
        <f t="shared" si="9"/>
        <v>290.29082994332032</v>
      </c>
    </row>
    <row r="17" spans="2:24" x14ac:dyDescent="0.3">
      <c r="B17" s="380" t="s">
        <v>168</v>
      </c>
      <c r="C17" s="381"/>
      <c r="D17" s="150"/>
      <c r="E17" s="212">
        <f t="shared" ref="E17:X17" si="10">E11-E16</f>
        <v>7.9799999999999898</v>
      </c>
      <c r="F17" s="213">
        <f t="shared" si="10"/>
        <v>9.6749999999999972</v>
      </c>
      <c r="G17" s="213">
        <f t="shared" si="10"/>
        <v>22.69400000000001</v>
      </c>
      <c r="H17" s="215">
        <f t="shared" si="10"/>
        <v>12.768000000000015</v>
      </c>
      <c r="I17" s="214">
        <f t="shared" si="10"/>
        <v>53.117000000000019</v>
      </c>
      <c r="J17" s="212">
        <f t="shared" si="10"/>
        <v>7.8990000000000009</v>
      </c>
      <c r="K17" s="216">
        <f t="shared" si="10"/>
        <v>11.067000000000014</v>
      </c>
      <c r="L17" s="216">
        <f t="shared" si="10"/>
        <v>18.656000000000006</v>
      </c>
      <c r="M17" s="226">
        <f t="shared" si="10"/>
        <v>22.995999999999981</v>
      </c>
      <c r="N17" s="214">
        <f t="shared" si="10"/>
        <v>60.618000000000052</v>
      </c>
      <c r="O17" s="227">
        <f>O11-O16</f>
        <v>5.5289999999999964</v>
      </c>
      <c r="P17" s="216">
        <f t="shared" si="10"/>
        <v>5.8580000000000041</v>
      </c>
      <c r="Q17" s="216">
        <f t="shared" si="10"/>
        <v>27.451000000000022</v>
      </c>
      <c r="R17" s="226">
        <f>R11-R16</f>
        <v>23.067268384923764</v>
      </c>
      <c r="S17" s="214">
        <f t="shared" si="10"/>
        <v>61.905268384923716</v>
      </c>
      <c r="T17" s="227">
        <f t="shared" si="10"/>
        <v>11.93304826688189</v>
      </c>
      <c r="U17" s="216">
        <f t="shared" si="10"/>
        <v>13.896454181649446</v>
      </c>
      <c r="V17" s="216">
        <f t="shared" si="10"/>
        <v>15.757526359605578</v>
      </c>
      <c r="W17" s="226">
        <f t="shared" si="10"/>
        <v>20.844467072542827</v>
      </c>
      <c r="X17" s="214">
        <f t="shared" si="10"/>
        <v>62.431495880679677</v>
      </c>
    </row>
    <row r="18" spans="2:24" s="49" customFormat="1" ht="16.2" x14ac:dyDescent="0.45">
      <c r="B18" s="64" t="s">
        <v>65</v>
      </c>
      <c r="C18" s="65"/>
      <c r="D18" s="158"/>
      <c r="E18" s="207">
        <f>+E70+E71+E72</f>
        <v>2.9089999999999998</v>
      </c>
      <c r="F18" s="208">
        <f>+F70+F71+F72</f>
        <v>2.9809999999999999</v>
      </c>
      <c r="G18" s="208">
        <f>+G70+G71+G72</f>
        <v>3.5</v>
      </c>
      <c r="H18" s="208">
        <f>+H70+H71+H72</f>
        <v>3.5230000000000001</v>
      </c>
      <c r="I18" s="210">
        <f>SUM(E18:H18)</f>
        <v>12.913</v>
      </c>
      <c r="J18" s="208">
        <f>+J70+J71+J72</f>
        <v>2.8919999999999999</v>
      </c>
      <c r="K18" s="208">
        <f>+K70+K71+K72</f>
        <v>3.2779999999999996</v>
      </c>
      <c r="L18" s="208">
        <f>+L70+L71+L72</f>
        <v>3.63</v>
      </c>
      <c r="M18" s="208">
        <f>+M70+M71+M72</f>
        <v>3.3069999999999995</v>
      </c>
      <c r="N18" s="210">
        <f>SUM(J18:M18)</f>
        <v>13.106999999999999</v>
      </c>
      <c r="O18" s="208">
        <f>+O70+O71+O72</f>
        <v>3.6710000000000003</v>
      </c>
      <c r="P18" s="211">
        <f>+P70+P71+P72</f>
        <v>3.8360000000000003</v>
      </c>
      <c r="Q18" s="211">
        <f>+Q70+Q71+Q72</f>
        <v>3.7189999999999999</v>
      </c>
      <c r="R18" s="211">
        <f>+R70+R71+R72</f>
        <v>4.8704059017486552</v>
      </c>
      <c r="S18" s="210">
        <f>SUM(O18:R18)</f>
        <v>16.096405901748657</v>
      </c>
      <c r="T18" s="211">
        <f>+T70+T71+T72</f>
        <v>3.3458541397642811</v>
      </c>
      <c r="U18" s="211">
        <f>+U70+U71+U72</f>
        <v>3.8963647604406937</v>
      </c>
      <c r="V18" s="211">
        <f>+V70+V71+V72</f>
        <v>4.4181824814245481</v>
      </c>
      <c r="W18" s="211">
        <f>+W70+W71+W72</f>
        <v>5.8444870820983859</v>
      </c>
      <c r="X18" s="210">
        <f>SUM(T18:W18)</f>
        <v>17.504888463727909</v>
      </c>
    </row>
    <row r="19" spans="2:24" s="44" customFormat="1" x14ac:dyDescent="0.3">
      <c r="B19" s="380" t="s">
        <v>169</v>
      </c>
      <c r="C19" s="381"/>
      <c r="D19" s="150"/>
      <c r="E19" s="212">
        <f>E17+E18+E12</f>
        <v>11.057999999999989</v>
      </c>
      <c r="F19" s="213">
        <f t="shared" ref="F19:X19" si="11">F17+F18+F12</f>
        <v>12.821999999999997</v>
      </c>
      <c r="G19" s="213">
        <f t="shared" si="11"/>
        <v>26.48500000000001</v>
      </c>
      <c r="H19" s="215">
        <f t="shared" si="11"/>
        <v>16.530000000000015</v>
      </c>
      <c r="I19" s="214">
        <f t="shared" si="11"/>
        <v>66.89500000000001</v>
      </c>
      <c r="J19" s="212">
        <f t="shared" si="11"/>
        <v>11.006</v>
      </c>
      <c r="K19" s="216">
        <f t="shared" si="11"/>
        <v>14.522000000000013</v>
      </c>
      <c r="L19" s="216">
        <f t="shared" si="11"/>
        <v>22.556000000000004</v>
      </c>
      <c r="M19" s="216">
        <f t="shared" si="11"/>
        <v>26.716999999999981</v>
      </c>
      <c r="N19" s="214">
        <f t="shared" si="11"/>
        <v>74.801000000000045</v>
      </c>
      <c r="O19" s="216">
        <f t="shared" si="11"/>
        <v>9.4209999999999958</v>
      </c>
      <c r="P19" s="216">
        <f t="shared" si="11"/>
        <v>9.8440000000000047</v>
      </c>
      <c r="Q19" s="216">
        <f t="shared" si="11"/>
        <v>31.354000000000024</v>
      </c>
      <c r="R19" s="216">
        <f>R17+R18+R12</f>
        <v>28.178640859923764</v>
      </c>
      <c r="S19" s="214">
        <f t="shared" si="11"/>
        <v>78.797640859923717</v>
      </c>
      <c r="T19" s="216">
        <f t="shared" si="11"/>
        <v>15.444440766881888</v>
      </c>
      <c r="U19" s="216">
        <f t="shared" si="11"/>
        <v>17.985594181649454</v>
      </c>
      <c r="V19" s="216">
        <f t="shared" si="11"/>
        <v>20.394301359605581</v>
      </c>
      <c r="W19" s="216">
        <f t="shared" si="11"/>
        <v>26.978114042542828</v>
      </c>
      <c r="X19" s="214">
        <f t="shared" si="11"/>
        <v>80.802450350679678</v>
      </c>
    </row>
    <row r="20" spans="2:24" s="48" customFormat="1" x14ac:dyDescent="0.3">
      <c r="B20" s="62" t="s">
        <v>54</v>
      </c>
      <c r="C20" s="63"/>
      <c r="D20" s="158"/>
      <c r="E20" s="203">
        <v>0</v>
      </c>
      <c r="F20" s="203">
        <v>0</v>
      </c>
      <c r="G20" s="203">
        <v>0</v>
      </c>
      <c r="H20" s="204">
        <v>0</v>
      </c>
      <c r="I20" s="205">
        <f>SUM(E20:H20)</f>
        <v>0</v>
      </c>
      <c r="J20" s="202">
        <v>0</v>
      </c>
      <c r="K20" s="206">
        <v>0</v>
      </c>
      <c r="L20" s="206">
        <v>0</v>
      </c>
      <c r="M20" s="206">
        <v>0</v>
      </c>
      <c r="N20" s="205">
        <f>SUM(J20:M20)</f>
        <v>0</v>
      </c>
      <c r="O20" s="206">
        <v>0</v>
      </c>
      <c r="P20" s="206">
        <v>0</v>
      </c>
      <c r="Q20" s="206">
        <v>0</v>
      </c>
      <c r="R20" s="206">
        <f t="shared" ref="R20" si="12">R62</f>
        <v>0</v>
      </c>
      <c r="S20" s="205">
        <f>SUM(O20:R20)</f>
        <v>0</v>
      </c>
      <c r="T20" s="206">
        <f t="shared" ref="T20:W20" si="13">T62</f>
        <v>0</v>
      </c>
      <c r="U20" s="206">
        <f t="shared" si="13"/>
        <v>0</v>
      </c>
      <c r="V20" s="206">
        <f t="shared" si="13"/>
        <v>0</v>
      </c>
      <c r="W20" s="206">
        <f t="shared" si="13"/>
        <v>0</v>
      </c>
      <c r="X20" s="205">
        <f>SUM(T20:W20)</f>
        <v>0</v>
      </c>
    </row>
    <row r="21" spans="2:24" ht="16.2" x14ac:dyDescent="0.45">
      <c r="B21" s="378" t="s">
        <v>55</v>
      </c>
      <c r="C21" s="379"/>
      <c r="D21" s="158"/>
      <c r="E21" s="207">
        <v>-0.187</v>
      </c>
      <c r="F21" s="208">
        <v>9.1999999999999998E-2</v>
      </c>
      <c r="G21" s="208">
        <v>-0.374</v>
      </c>
      <c r="H21" s="209">
        <v>-0.23899999999999999</v>
      </c>
      <c r="I21" s="210">
        <f>SUM(E21:H21)</f>
        <v>-0.70799999999999996</v>
      </c>
      <c r="J21" s="207">
        <v>-0.79400000000000004</v>
      </c>
      <c r="K21" s="211">
        <v>-6.0999999999999999E-2</v>
      </c>
      <c r="L21" s="211">
        <v>-9.2999999999999972E-2</v>
      </c>
      <c r="M21" s="211">
        <v>3.3010000000000002</v>
      </c>
      <c r="N21" s="210">
        <f>SUM(J21:M21)</f>
        <v>2.3530000000000002</v>
      </c>
      <c r="O21" s="211">
        <v>0.19999999999999996</v>
      </c>
      <c r="P21" s="211">
        <v>1.419</v>
      </c>
      <c r="Q21" s="211">
        <v>0.52300000000000002</v>
      </c>
      <c r="R21" s="211">
        <f>R9*R63</f>
        <v>0.96596747911283287</v>
      </c>
      <c r="S21" s="210">
        <f>SUM(O21:R21)</f>
        <v>3.1079674791128329</v>
      </c>
      <c r="T21" s="211">
        <f>T9*T63</f>
        <v>0.6635969063085555</v>
      </c>
      <c r="U21" s="211">
        <f>U9*U63</f>
        <v>0.77278192439682392</v>
      </c>
      <c r="V21" s="211">
        <f>V9*V63</f>
        <v>0.87627616259044161</v>
      </c>
      <c r="W21" s="211">
        <f>W9*W63</f>
        <v>1.1591609749353993</v>
      </c>
      <c r="X21" s="210">
        <f>SUM(T21:W21)</f>
        <v>3.47181596823122</v>
      </c>
    </row>
    <row r="22" spans="2:24" x14ac:dyDescent="0.3">
      <c r="B22" s="380" t="s">
        <v>170</v>
      </c>
      <c r="C22" s="381"/>
      <c r="D22" s="150"/>
      <c r="E22" s="213">
        <f t="shared" ref="E22:X22" si="14">E17+E21+E20</f>
        <v>7.7929999999999895</v>
      </c>
      <c r="F22" s="213">
        <f t="shared" si="14"/>
        <v>9.7669999999999977</v>
      </c>
      <c r="G22" s="213">
        <f t="shared" si="14"/>
        <v>22.320000000000011</v>
      </c>
      <c r="H22" s="215">
        <f t="shared" si="14"/>
        <v>12.529000000000014</v>
      </c>
      <c r="I22" s="214">
        <f t="shared" si="14"/>
        <v>52.40900000000002</v>
      </c>
      <c r="J22" s="212">
        <f t="shared" si="14"/>
        <v>7.1050000000000004</v>
      </c>
      <c r="K22" s="216">
        <f t="shared" si="14"/>
        <v>11.006000000000014</v>
      </c>
      <c r="L22" s="216">
        <f t="shared" si="14"/>
        <v>18.563000000000006</v>
      </c>
      <c r="M22" s="216">
        <f t="shared" si="14"/>
        <v>26.296999999999983</v>
      </c>
      <c r="N22" s="214">
        <f t="shared" si="14"/>
        <v>62.971000000000053</v>
      </c>
      <c r="O22" s="216">
        <f t="shared" si="14"/>
        <v>5.7289999999999965</v>
      </c>
      <c r="P22" s="216">
        <f t="shared" si="14"/>
        <v>7.2770000000000046</v>
      </c>
      <c r="Q22" s="216">
        <f t="shared" si="14"/>
        <v>27.974000000000022</v>
      </c>
      <c r="R22" s="216">
        <f>R17+R21+R20</f>
        <v>24.033235864036598</v>
      </c>
      <c r="S22" s="214">
        <f t="shared" si="14"/>
        <v>65.013235864036545</v>
      </c>
      <c r="T22" s="216">
        <f t="shared" si="14"/>
        <v>12.596645173190446</v>
      </c>
      <c r="U22" s="216">
        <f t="shared" si="14"/>
        <v>14.66923610604627</v>
      </c>
      <c r="V22" s="216">
        <f t="shared" si="14"/>
        <v>16.633802522196021</v>
      </c>
      <c r="W22" s="216">
        <f t="shared" si="14"/>
        <v>22.003628047478227</v>
      </c>
      <c r="X22" s="214">
        <f t="shared" si="14"/>
        <v>65.903311848910903</v>
      </c>
    </row>
    <row r="23" spans="2:24" ht="16.2" x14ac:dyDescent="0.45">
      <c r="B23" s="378" t="s">
        <v>60</v>
      </c>
      <c r="C23" s="379"/>
      <c r="D23" s="158"/>
      <c r="E23" s="208">
        <v>2.5129999999999999</v>
      </c>
      <c r="F23" s="208">
        <v>1.2370000000000001</v>
      </c>
      <c r="G23" s="208">
        <v>7.7130000000000001</v>
      </c>
      <c r="H23" s="209">
        <v>3.1429999999999998</v>
      </c>
      <c r="I23" s="210">
        <f>SUM(E23:H23)</f>
        <v>14.606000000000002</v>
      </c>
      <c r="J23" s="207">
        <v>2.351</v>
      </c>
      <c r="K23" s="211">
        <v>3.754</v>
      </c>
      <c r="L23" s="211">
        <v>5.77</v>
      </c>
      <c r="M23" s="211">
        <v>6.9660000000000002</v>
      </c>
      <c r="N23" s="360">
        <f>SUM(J23:M23)</f>
        <v>18.841000000000001</v>
      </c>
      <c r="O23" s="211">
        <v>1.7969999999999999</v>
      </c>
      <c r="P23" s="211">
        <v>2.4630000000000001</v>
      </c>
      <c r="Q23" s="211">
        <v>8.4619999999999997</v>
      </c>
      <c r="R23" s="211">
        <f>R22*R64</f>
        <v>7.6489015366761146</v>
      </c>
      <c r="S23" s="210">
        <f>SUM(O23:R23)</f>
        <v>20.370901536676115</v>
      </c>
      <c r="T23" s="211">
        <f>T22*T64</f>
        <v>4.0090522627608092</v>
      </c>
      <c r="U23" s="211">
        <f>U22*U64</f>
        <v>4.6686822876524818</v>
      </c>
      <c r="V23" s="211">
        <f>V22*V64</f>
        <v>5.2939320527861167</v>
      </c>
      <c r="W23" s="211">
        <f>W22*W64</f>
        <v>7.002951468414448</v>
      </c>
      <c r="X23" s="210">
        <f>SUM(T23:W23)</f>
        <v>20.974618071613854</v>
      </c>
    </row>
    <row r="24" spans="2:24" x14ac:dyDescent="0.3">
      <c r="B24" s="380" t="s">
        <v>171</v>
      </c>
      <c r="C24" s="381"/>
      <c r="D24" s="150"/>
      <c r="E24" s="213">
        <f t="shared" ref="E24:K24" si="15">E22-E23</f>
        <v>5.2799999999999896</v>
      </c>
      <c r="F24" s="213">
        <f t="shared" si="15"/>
        <v>8.5299999999999976</v>
      </c>
      <c r="G24" s="213">
        <f t="shared" si="15"/>
        <v>14.60700000000001</v>
      </c>
      <c r="H24" s="215">
        <f t="shared" si="15"/>
        <v>9.3860000000000134</v>
      </c>
      <c r="I24" s="214">
        <f t="shared" si="15"/>
        <v>37.803000000000019</v>
      </c>
      <c r="J24" s="212">
        <f t="shared" si="15"/>
        <v>4.7540000000000004</v>
      </c>
      <c r="K24" s="216">
        <f t="shared" si="15"/>
        <v>7.2520000000000149</v>
      </c>
      <c r="L24" s="216">
        <f>L22-L23</f>
        <v>12.793000000000006</v>
      </c>
      <c r="M24" s="216">
        <f t="shared" ref="M24:X24" si="16">M22-M23</f>
        <v>19.330999999999982</v>
      </c>
      <c r="N24" s="214">
        <f t="shared" si="16"/>
        <v>44.130000000000052</v>
      </c>
      <c r="O24" s="216">
        <f t="shared" ref="O24" si="17">O22-O23</f>
        <v>3.9319999999999968</v>
      </c>
      <c r="P24" s="216">
        <f t="shared" si="16"/>
        <v>4.8140000000000045</v>
      </c>
      <c r="Q24" s="216">
        <f t="shared" si="16"/>
        <v>19.512000000000022</v>
      </c>
      <c r="R24" s="216">
        <f>R22-R23</f>
        <v>16.384334327360484</v>
      </c>
      <c r="S24" s="214">
        <f t="shared" si="16"/>
        <v>44.64233432736043</v>
      </c>
      <c r="T24" s="216">
        <f t="shared" si="16"/>
        <v>8.5875929104296365</v>
      </c>
      <c r="U24" s="216">
        <f t="shared" si="16"/>
        <v>10.000553818393788</v>
      </c>
      <c r="V24" s="216">
        <f t="shared" si="16"/>
        <v>11.339870469409904</v>
      </c>
      <c r="W24" s="216">
        <f t="shared" si="16"/>
        <v>15.000676579063779</v>
      </c>
      <c r="X24" s="214">
        <f t="shared" si="16"/>
        <v>44.928693777297049</v>
      </c>
    </row>
    <row r="25" spans="2:24" s="23" customFormat="1" x14ac:dyDescent="0.3">
      <c r="B25" s="380" t="s">
        <v>172</v>
      </c>
      <c r="C25" s="381"/>
      <c r="D25" s="150"/>
      <c r="E25" s="213">
        <f t="shared" ref="E25:X25" si="18">E24+E18+E12</f>
        <v>8.3579999999999899</v>
      </c>
      <c r="F25" s="213">
        <f t="shared" si="18"/>
        <v>11.676999999999998</v>
      </c>
      <c r="G25" s="213">
        <f t="shared" si="18"/>
        <v>18.39800000000001</v>
      </c>
      <c r="H25" s="213">
        <f t="shared" si="18"/>
        <v>13.148000000000014</v>
      </c>
      <c r="I25" s="214">
        <f t="shared" si="18"/>
        <v>51.581000000000024</v>
      </c>
      <c r="J25" s="213">
        <f t="shared" si="18"/>
        <v>7.8610000000000007</v>
      </c>
      <c r="K25" s="213">
        <f t="shared" si="18"/>
        <v>10.707000000000015</v>
      </c>
      <c r="L25" s="213">
        <f t="shared" si="18"/>
        <v>16.693000000000005</v>
      </c>
      <c r="M25" s="213">
        <f t="shared" si="18"/>
        <v>23.051999999999982</v>
      </c>
      <c r="N25" s="214">
        <f t="shared" si="18"/>
        <v>58.313000000000052</v>
      </c>
      <c r="O25" s="213">
        <f>O24+O18+O12</f>
        <v>7.8239999999999972</v>
      </c>
      <c r="P25" s="216">
        <f t="shared" si="18"/>
        <v>8.800000000000006</v>
      </c>
      <c r="Q25" s="216">
        <f t="shared" si="18"/>
        <v>23.415000000000024</v>
      </c>
      <c r="R25" s="216">
        <f>R24+R18+R12</f>
        <v>21.495706802360484</v>
      </c>
      <c r="S25" s="361">
        <f t="shared" si="18"/>
        <v>61.534706802360432</v>
      </c>
      <c r="T25" s="216">
        <f t="shared" si="18"/>
        <v>12.098985410429634</v>
      </c>
      <c r="U25" s="216">
        <f t="shared" si="18"/>
        <v>14.089693818393796</v>
      </c>
      <c r="V25" s="216">
        <f t="shared" si="18"/>
        <v>15.976645469409908</v>
      </c>
      <c r="W25" s="216">
        <f t="shared" si="18"/>
        <v>21.13432354906378</v>
      </c>
      <c r="X25" s="361">
        <f t="shared" si="18"/>
        <v>63.299648247297057</v>
      </c>
    </row>
    <row r="26" spans="2:24" x14ac:dyDescent="0.3">
      <c r="B26" s="382" t="s">
        <v>22</v>
      </c>
      <c r="C26" s="383"/>
      <c r="D26" s="151"/>
      <c r="E26" s="203">
        <v>29.189</v>
      </c>
      <c r="F26" s="203">
        <v>29.533000000000001</v>
      </c>
      <c r="G26" s="203">
        <v>29.594999999999999</v>
      </c>
      <c r="H26" s="204">
        <v>29.626000000000001</v>
      </c>
      <c r="I26" s="205">
        <v>29.484999999999999</v>
      </c>
      <c r="J26" s="202">
        <v>29.652999999999999</v>
      </c>
      <c r="K26" s="206">
        <v>29.785</v>
      </c>
      <c r="L26" s="206">
        <v>29.654</v>
      </c>
      <c r="M26" s="206">
        <v>29.14</v>
      </c>
      <c r="N26" s="205">
        <v>29.55</v>
      </c>
      <c r="O26" s="206">
        <v>29.004000000000001</v>
      </c>
      <c r="P26" s="206">
        <v>27.36</v>
      </c>
      <c r="Q26" s="206">
        <v>27.236999999999998</v>
      </c>
      <c r="R26" s="206">
        <f>Q26*(1+R85)-R89</f>
        <v>27.203666666666663</v>
      </c>
      <c r="S26" s="205">
        <f>((O26*O24/S24)+(P26*P24/S24)+(Q26*Q24/S24)+(R26*R24/S24))</f>
        <v>27.393663436798306</v>
      </c>
      <c r="T26" s="206">
        <f>R26*(1+T85)-T89</f>
        <v>27.170333333333328</v>
      </c>
      <c r="U26" s="206">
        <f>T26*(1+U85)-U89</f>
        <v>27.136999999999993</v>
      </c>
      <c r="V26" s="206">
        <f>U26*(1+V85)-V89</f>
        <v>27.103666666666658</v>
      </c>
      <c r="W26" s="206">
        <f>V26*(1+W85)-W89</f>
        <v>27.070333333333323</v>
      </c>
      <c r="X26" s="205">
        <f>((T26*T24/X24)+(U26*U24/X24)+(V26*V24/X24)+(W26*W24/X24))</f>
        <v>27.112699545239824</v>
      </c>
    </row>
    <row r="27" spans="2:24" ht="15.75" customHeight="1" x14ac:dyDescent="0.3">
      <c r="B27" s="382" t="s">
        <v>23</v>
      </c>
      <c r="C27" s="383"/>
      <c r="D27" s="151"/>
      <c r="E27" s="203">
        <v>30.033000000000001</v>
      </c>
      <c r="F27" s="203">
        <v>30.129000000000001</v>
      </c>
      <c r="G27" s="203">
        <v>30.183</v>
      </c>
      <c r="H27" s="204">
        <v>30.24</v>
      </c>
      <c r="I27" s="205">
        <v>30.21</v>
      </c>
      <c r="J27" s="202">
        <v>30.23</v>
      </c>
      <c r="K27" s="206">
        <v>30.268000000000001</v>
      </c>
      <c r="L27" s="206">
        <v>30.117000000000001</v>
      </c>
      <c r="M27" s="206">
        <v>29.602</v>
      </c>
      <c r="N27" s="205">
        <v>30.106999999999999</v>
      </c>
      <c r="O27" s="206">
        <v>29.474</v>
      </c>
      <c r="P27" s="206">
        <v>27.835999999999999</v>
      </c>
      <c r="Q27" s="206">
        <v>27.777999999999999</v>
      </c>
      <c r="R27" s="206">
        <f>Q27*(1+R86)-R89</f>
        <v>27.744666666666664</v>
      </c>
      <c r="S27" s="205">
        <f>((O27*O24/S24)+(P27*P24/S24)+(Q27*Q24/S24)+(R27*R24/S24))</f>
        <v>27.921400644676858</v>
      </c>
      <c r="T27" s="206">
        <f>R27*(1+T86)-T89</f>
        <v>27.711333333333329</v>
      </c>
      <c r="U27" s="206">
        <f>T27*(1+U86)-U89</f>
        <v>27.677999999999994</v>
      </c>
      <c r="V27" s="206">
        <f>U27*(1+V86)-V89</f>
        <v>27.644666666666659</v>
      </c>
      <c r="W27" s="206">
        <f>V27*(1+W86)-W89</f>
        <v>27.611333333333324</v>
      </c>
      <c r="X27" s="205">
        <f>((T27*T24/X24)+(U27*U24/X24)+(V27*V24/X24)+(W27*W24/X24))</f>
        <v>27.653699545239824</v>
      </c>
    </row>
    <row r="28" spans="2:24" s="49" customFormat="1" ht="15.75" customHeight="1" x14ac:dyDescent="0.3">
      <c r="B28" s="382" t="s">
        <v>20</v>
      </c>
      <c r="C28" s="383"/>
      <c r="D28" s="151"/>
      <c r="E28" s="133">
        <f t="shared" ref="E28:X28" si="19">E24/E26</f>
        <v>0.18089006132447119</v>
      </c>
      <c r="F28" s="133">
        <f t="shared" si="19"/>
        <v>0.28882944502759617</v>
      </c>
      <c r="G28" s="133">
        <f t="shared" si="19"/>
        <v>0.49356310187531716</v>
      </c>
      <c r="H28" s="134">
        <f t="shared" si="19"/>
        <v>0.31681630999797517</v>
      </c>
      <c r="I28" s="135">
        <f t="shared" si="19"/>
        <v>1.2821095472274044</v>
      </c>
      <c r="J28" s="132">
        <f t="shared" si="19"/>
        <v>0.16032104677435674</v>
      </c>
      <c r="K28" s="136">
        <f t="shared" si="19"/>
        <v>0.24347826086956573</v>
      </c>
      <c r="L28" s="136">
        <f t="shared" si="19"/>
        <v>0.43140891616645333</v>
      </c>
      <c r="M28" s="136">
        <f t="shared" si="19"/>
        <v>0.66338366506520186</v>
      </c>
      <c r="N28" s="135">
        <f t="shared" si="19"/>
        <v>1.4934010152284281</v>
      </c>
      <c r="O28" s="136">
        <f t="shared" si="19"/>
        <v>0.13556750792994057</v>
      </c>
      <c r="P28" s="136">
        <f t="shared" si="19"/>
        <v>0.175950292397661</v>
      </c>
      <c r="Q28" s="136">
        <f t="shared" si="19"/>
        <v>0.71637845577706882</v>
      </c>
      <c r="R28" s="136">
        <f t="shared" si="19"/>
        <v>0.60228404237273725</v>
      </c>
      <c r="S28" s="135">
        <f t="shared" si="19"/>
        <v>1.6296591520282655</v>
      </c>
      <c r="T28" s="136">
        <f t="shared" si="19"/>
        <v>0.31606505540710966</v>
      </c>
      <c r="U28" s="136">
        <f t="shared" si="19"/>
        <v>0.3685209794153293</v>
      </c>
      <c r="V28" s="136">
        <f t="shared" si="19"/>
        <v>0.41838879620506109</v>
      </c>
      <c r="W28" s="136">
        <f t="shared" si="19"/>
        <v>0.55413712104507218</v>
      </c>
      <c r="X28" s="135">
        <f t="shared" si="19"/>
        <v>1.6571088283676709</v>
      </c>
    </row>
    <row r="29" spans="2:24" x14ac:dyDescent="0.3">
      <c r="B29" s="393" t="s">
        <v>21</v>
      </c>
      <c r="C29" s="394"/>
      <c r="D29" s="22"/>
      <c r="E29" s="137">
        <f t="shared" ref="E29:X29" si="20">E24/E27</f>
        <v>0.17580661272600104</v>
      </c>
      <c r="F29" s="137">
        <f t="shared" si="20"/>
        <v>0.28311593481363462</v>
      </c>
      <c r="G29" s="137">
        <f t="shared" si="20"/>
        <v>0.483947917702018</v>
      </c>
      <c r="H29" s="368">
        <f t="shared" si="20"/>
        <v>0.31038359788359832</v>
      </c>
      <c r="I29" s="138">
        <f t="shared" si="20"/>
        <v>1.2513406156901694</v>
      </c>
      <c r="J29" s="303">
        <f t="shared" si="20"/>
        <v>0.15726099900760834</v>
      </c>
      <c r="K29" s="139">
        <f t="shared" si="20"/>
        <v>0.23959296947271094</v>
      </c>
      <c r="L29" s="139">
        <f t="shared" si="20"/>
        <v>0.42477670418700419</v>
      </c>
      <c r="M29" s="139">
        <f t="shared" si="20"/>
        <v>0.65303020066211681</v>
      </c>
      <c r="N29" s="138">
        <f t="shared" si="20"/>
        <v>1.4657720795828231</v>
      </c>
      <c r="O29" s="139">
        <f t="shared" si="20"/>
        <v>0.13340571351021227</v>
      </c>
      <c r="P29" s="139">
        <f t="shared" si="20"/>
        <v>0.17294151458542911</v>
      </c>
      <c r="Q29" s="139">
        <f t="shared" si="20"/>
        <v>0.70242638058895612</v>
      </c>
      <c r="R29" s="139">
        <f>R24/R27</f>
        <v>0.59053995941660209</v>
      </c>
      <c r="S29" s="138">
        <f t="shared" si="20"/>
        <v>1.5988572670644792</v>
      </c>
      <c r="T29" s="139">
        <f t="shared" si="20"/>
        <v>0.30989461268901908</v>
      </c>
      <c r="U29" s="139">
        <f t="shared" si="20"/>
        <v>0.36131779096733113</v>
      </c>
      <c r="V29" s="139">
        <f t="shared" si="20"/>
        <v>0.41020102018749516</v>
      </c>
      <c r="W29" s="139">
        <f t="shared" si="20"/>
        <v>0.54327968874123367</v>
      </c>
      <c r="X29" s="138">
        <f t="shared" si="20"/>
        <v>1.6246901686263118</v>
      </c>
    </row>
    <row r="30" spans="2:24" s="49" customFormat="1" x14ac:dyDescent="0.3">
      <c r="B30" s="382" t="s">
        <v>173</v>
      </c>
      <c r="C30" s="383"/>
      <c r="D30" s="151"/>
      <c r="E30" s="133">
        <f>E25/E27</f>
        <v>0.27829387673559053</v>
      </c>
      <c r="F30" s="133">
        <f t="shared" ref="F30:X30" si="21">F25/F27</f>
        <v>0.38756679611006001</v>
      </c>
      <c r="G30" s="133">
        <f t="shared" si="21"/>
        <v>0.60954842129675679</v>
      </c>
      <c r="H30" s="133">
        <f t="shared" si="21"/>
        <v>0.43478835978836028</v>
      </c>
      <c r="I30" s="135">
        <f t="shared" si="21"/>
        <v>1.7074147633234036</v>
      </c>
      <c r="J30" s="133">
        <f t="shared" si="21"/>
        <v>0.26003969566655644</v>
      </c>
      <c r="K30" s="136">
        <f t="shared" si="21"/>
        <v>0.3537399233513947</v>
      </c>
      <c r="L30" s="136">
        <f t="shared" si="21"/>
        <v>0.55427167380549203</v>
      </c>
      <c r="M30" s="136">
        <f t="shared" si="21"/>
        <v>0.77873116681305254</v>
      </c>
      <c r="N30" s="135">
        <f t="shared" si="21"/>
        <v>1.9368585378815575</v>
      </c>
      <c r="O30" s="136">
        <f t="shared" si="21"/>
        <v>0.26545429870394238</v>
      </c>
      <c r="P30" s="136">
        <f t="shared" si="21"/>
        <v>0.31613737605977893</v>
      </c>
      <c r="Q30" s="136">
        <f t="shared" si="21"/>
        <v>0.84293325653394868</v>
      </c>
      <c r="R30" s="136">
        <f t="shared" si="21"/>
        <v>0.77476896949661744</v>
      </c>
      <c r="S30" s="135">
        <f t="shared" si="21"/>
        <v>2.2038545839960166</v>
      </c>
      <c r="T30" s="136">
        <f t="shared" si="21"/>
        <v>0.43660784073049425</v>
      </c>
      <c r="U30" s="136">
        <f t="shared" si="21"/>
        <v>0.50905751204544403</v>
      </c>
      <c r="V30" s="136">
        <f t="shared" si="21"/>
        <v>0.57792867109062307</v>
      </c>
      <c r="W30" s="136">
        <f t="shared" si="21"/>
        <v>0.76542205673022379</v>
      </c>
      <c r="X30" s="135">
        <f t="shared" si="21"/>
        <v>2.2890119328787297</v>
      </c>
    </row>
    <row r="31" spans="2:24" s="10" customFormat="1" x14ac:dyDescent="0.3">
      <c r="B31" s="33" t="s">
        <v>32</v>
      </c>
      <c r="C31" s="34"/>
      <c r="D31" s="151"/>
      <c r="E31" s="133"/>
      <c r="F31" s="133"/>
      <c r="G31" s="133"/>
      <c r="H31" s="134"/>
      <c r="I31" s="135">
        <f>SUM(E31:H31)</f>
        <v>0</v>
      </c>
      <c r="J31" s="133">
        <v>0</v>
      </c>
      <c r="K31" s="136">
        <v>0</v>
      </c>
      <c r="L31" s="136">
        <v>0</v>
      </c>
      <c r="M31" s="136">
        <v>0</v>
      </c>
      <c r="N31" s="135">
        <f>SUM(J31:M31)</f>
        <v>0</v>
      </c>
      <c r="O31" s="136">
        <v>0</v>
      </c>
      <c r="P31" s="136">
        <v>0</v>
      </c>
      <c r="Q31" s="136">
        <v>0</v>
      </c>
      <c r="R31" s="136">
        <v>0</v>
      </c>
      <c r="S31" s="135">
        <f>SUM(O31:R31)</f>
        <v>0</v>
      </c>
      <c r="T31" s="136">
        <f>O31</f>
        <v>0</v>
      </c>
      <c r="U31" s="136">
        <f t="shared" ref="U31:W31" si="22">P31</f>
        <v>0</v>
      </c>
      <c r="V31" s="136">
        <f t="shared" si="22"/>
        <v>0</v>
      </c>
      <c r="W31" s="136">
        <f t="shared" si="22"/>
        <v>0</v>
      </c>
      <c r="X31" s="135">
        <f>SUM(T31:W31)</f>
        <v>0</v>
      </c>
    </row>
    <row r="32" spans="2:24" x14ac:dyDescent="0.3">
      <c r="B32" s="19"/>
      <c r="C32" s="22"/>
      <c r="D32" s="22"/>
      <c r="E32" s="101"/>
      <c r="F32" s="58"/>
      <c r="G32" s="58"/>
      <c r="H32" s="58"/>
      <c r="I32" s="58"/>
      <c r="J32" s="58"/>
      <c r="K32" s="58"/>
      <c r="L32" s="58"/>
      <c r="M32" s="58"/>
      <c r="N32" s="58"/>
      <c r="O32" s="58"/>
      <c r="P32" s="58"/>
      <c r="Q32" s="58"/>
      <c r="R32" s="58"/>
      <c r="S32" s="58"/>
      <c r="T32" s="58"/>
      <c r="U32" s="58"/>
      <c r="V32" s="58"/>
      <c r="W32" s="58"/>
      <c r="X32" s="58"/>
    </row>
    <row r="33" spans="2:25" ht="15.6" x14ac:dyDescent="0.3">
      <c r="B33" s="395" t="s">
        <v>19</v>
      </c>
      <c r="C33" s="396"/>
      <c r="D33" s="148"/>
      <c r="E33" s="51" t="s">
        <v>5</v>
      </c>
      <c r="F33" s="51" t="s">
        <v>4</v>
      </c>
      <c r="G33" s="51" t="s">
        <v>3</v>
      </c>
      <c r="H33" s="51" t="s">
        <v>6</v>
      </c>
      <c r="I33" s="51" t="s">
        <v>6</v>
      </c>
      <c r="J33" s="51" t="s">
        <v>7</v>
      </c>
      <c r="K33" s="51" t="s">
        <v>8</v>
      </c>
      <c r="L33" s="51" t="s">
        <v>9</v>
      </c>
      <c r="M33" s="51" t="s">
        <v>11</v>
      </c>
      <c r="N33" s="51" t="s">
        <v>11</v>
      </c>
      <c r="O33" s="51" t="s">
        <v>12</v>
      </c>
      <c r="P33" s="51" t="s">
        <v>13</v>
      </c>
      <c r="Q33" s="51" t="s">
        <v>14</v>
      </c>
      <c r="R33" s="53" t="s">
        <v>10</v>
      </c>
      <c r="S33" s="53" t="s">
        <v>10</v>
      </c>
      <c r="T33" s="53" t="s">
        <v>15</v>
      </c>
      <c r="U33" s="53" t="s">
        <v>16</v>
      </c>
      <c r="V33" s="53" t="s">
        <v>17</v>
      </c>
      <c r="W33" s="53" t="s">
        <v>18</v>
      </c>
      <c r="X33" s="60" t="s">
        <v>18</v>
      </c>
    </row>
    <row r="34" spans="2:25" ht="16.2" x14ac:dyDescent="0.45">
      <c r="B34" s="386" t="s">
        <v>56</v>
      </c>
      <c r="C34" s="387"/>
      <c r="D34" s="149"/>
      <c r="E34" s="52" t="s">
        <v>39</v>
      </c>
      <c r="F34" s="52" t="s">
        <v>40</v>
      </c>
      <c r="G34" s="52" t="s">
        <v>41</v>
      </c>
      <c r="H34" s="52" t="s">
        <v>42</v>
      </c>
      <c r="I34" s="52" t="s">
        <v>27</v>
      </c>
      <c r="J34" s="52" t="s">
        <v>43</v>
      </c>
      <c r="K34" s="52" t="s">
        <v>44</v>
      </c>
      <c r="L34" s="52" t="s">
        <v>50</v>
      </c>
      <c r="M34" s="52" t="s">
        <v>81</v>
      </c>
      <c r="N34" s="52" t="s">
        <v>82</v>
      </c>
      <c r="O34" s="52" t="s">
        <v>133</v>
      </c>
      <c r="P34" s="52" t="s">
        <v>174</v>
      </c>
      <c r="Q34" s="52" t="s">
        <v>176</v>
      </c>
      <c r="R34" s="54" t="s">
        <v>45</v>
      </c>
      <c r="S34" s="54" t="s">
        <v>28</v>
      </c>
      <c r="T34" s="54" t="s">
        <v>46</v>
      </c>
      <c r="U34" s="54" t="s">
        <v>47</v>
      </c>
      <c r="V34" s="54" t="s">
        <v>48</v>
      </c>
      <c r="W34" s="54" t="s">
        <v>49</v>
      </c>
      <c r="X34" s="61" t="s">
        <v>29</v>
      </c>
    </row>
    <row r="35" spans="2:25" s="66" customFormat="1" ht="14.4" customHeight="1" x14ac:dyDescent="0.3">
      <c r="B35" s="391" t="s">
        <v>146</v>
      </c>
      <c r="C35" s="392"/>
      <c r="D35" s="104"/>
      <c r="E35" s="36"/>
      <c r="F35" s="29"/>
      <c r="G35" s="29"/>
      <c r="H35" s="29"/>
      <c r="I35" s="35"/>
      <c r="J35" s="29"/>
      <c r="K35" s="29"/>
      <c r="L35" s="29"/>
      <c r="M35" s="29"/>
      <c r="N35" s="35"/>
      <c r="O35" s="29"/>
      <c r="P35" s="29"/>
      <c r="Q35" s="29"/>
      <c r="R35" s="29"/>
      <c r="S35" s="35"/>
      <c r="T35" s="29"/>
      <c r="U35" s="29"/>
      <c r="V35" s="29"/>
      <c r="W35" s="29"/>
      <c r="X35" s="35"/>
    </row>
    <row r="36" spans="2:25" s="66" customFormat="1" ht="14.4" customHeight="1" outlineLevel="1" x14ac:dyDescent="0.3">
      <c r="B36" s="97" t="s">
        <v>147</v>
      </c>
      <c r="C36" s="98"/>
      <c r="D36" s="151"/>
      <c r="E36" s="228">
        <f>E37*E9</f>
        <v>44.767967999999996</v>
      </c>
      <c r="F36" s="228">
        <f>F37*F9</f>
        <v>44.87676299999999</v>
      </c>
      <c r="G36" s="228">
        <f>G37*G9</f>
        <v>52.519902000000002</v>
      </c>
      <c r="H36" s="228">
        <f>H37*H9</f>
        <v>75.681367000000037</v>
      </c>
      <c r="I36" s="77">
        <f>SUM(E36:H36)</f>
        <v>217.846</v>
      </c>
      <c r="J36" s="228">
        <f>J37*J9</f>
        <v>44.825180000000003</v>
      </c>
      <c r="K36" s="228">
        <f>K37*K9</f>
        <v>54.753984000000003</v>
      </c>
      <c r="L36" s="228">
        <f>L37*L9</f>
        <v>63.331568999999995</v>
      </c>
      <c r="M36" s="228">
        <f>M37*M9</f>
        <v>108.86726699999998</v>
      </c>
      <c r="N36" s="77">
        <f>SUM(J36:M36)</f>
        <v>271.77799999999996</v>
      </c>
      <c r="O36" s="228">
        <f>O37*O9</f>
        <v>65.271196000000003</v>
      </c>
      <c r="P36" s="228">
        <f>P37*P9</f>
        <v>74.347999999999999</v>
      </c>
      <c r="Q36" s="228">
        <f>Q37*Q9</f>
        <v>65.926510000000007</v>
      </c>
      <c r="R36" s="228">
        <f>R37*R9</f>
        <v>71.559214650000001</v>
      </c>
      <c r="S36" s="77">
        <f>SUM(O36:R36)</f>
        <v>277.10492065</v>
      </c>
      <c r="T36" s="228">
        <f>T37*T9</f>
        <v>48.176305099999951</v>
      </c>
      <c r="U36" s="228">
        <f>U37*U9</f>
        <v>54.98094078400009</v>
      </c>
      <c r="V36" s="228">
        <f>V37*V9</f>
        <v>61.097337501200016</v>
      </c>
      <c r="W36" s="228">
        <f>W37*W9</f>
        <v>79.204729377318614</v>
      </c>
      <c r="X36" s="77">
        <f>SUM(T36:W36)</f>
        <v>243.45931276251869</v>
      </c>
      <c r="Y36" s="229"/>
    </row>
    <row r="37" spans="2:25" s="66" customFormat="1" ht="14.4" customHeight="1" outlineLevel="1" x14ac:dyDescent="0.3">
      <c r="B37" s="143" t="s">
        <v>150</v>
      </c>
      <c r="C37" s="98"/>
      <c r="D37" s="151"/>
      <c r="E37" s="196">
        <v>0.39200000000000002</v>
      </c>
      <c r="F37" s="196">
        <v>0.32099999999999995</v>
      </c>
      <c r="G37" s="196">
        <v>0.36599999999999999</v>
      </c>
      <c r="H37" s="197">
        <v>0.47496182425223754</v>
      </c>
      <c r="I37" s="192">
        <v>0.39121408791658735</v>
      </c>
      <c r="J37" s="196">
        <v>0.38</v>
      </c>
      <c r="K37" s="196">
        <v>0.36799999999999999</v>
      </c>
      <c r="L37" s="196">
        <v>0.44099999999999995</v>
      </c>
      <c r="M37" s="197">
        <v>0.52740658366437354</v>
      </c>
      <c r="N37" s="192">
        <v>0.44064152742153573</v>
      </c>
      <c r="O37" s="196">
        <v>0.499</v>
      </c>
      <c r="P37" s="197">
        <v>0.5</v>
      </c>
      <c r="Q37" s="338">
        <v>0.39100000000000001</v>
      </c>
      <c r="R37" s="191">
        <v>0.35</v>
      </c>
      <c r="S37" s="192">
        <f>S36/S40</f>
        <v>0.4246396351912885</v>
      </c>
      <c r="T37" s="191">
        <v>0.34299999999999997</v>
      </c>
      <c r="U37" s="191">
        <v>0.33613999999999994</v>
      </c>
      <c r="V37" s="191">
        <v>0.32941719999999991</v>
      </c>
      <c r="W37" s="191">
        <v>0.32282885599999989</v>
      </c>
      <c r="X37" s="192">
        <f>X36/X40</f>
        <v>0.33131010307615033</v>
      </c>
    </row>
    <row r="38" spans="2:25" s="103" customFormat="1" ht="14.4" customHeight="1" outlineLevel="1" x14ac:dyDescent="0.45">
      <c r="B38" s="382" t="s">
        <v>148</v>
      </c>
      <c r="C38" s="383"/>
      <c r="D38" s="151"/>
      <c r="E38" s="230">
        <f>E39*E9</f>
        <v>69.436031999999997</v>
      </c>
      <c r="F38" s="230">
        <f>F39*F9</f>
        <v>94.926237</v>
      </c>
      <c r="G38" s="230">
        <f>G39*G9</f>
        <v>90.977098000000012</v>
      </c>
      <c r="H38" s="231">
        <f>I38-G38-F38-E38</f>
        <v>83.660632999999976</v>
      </c>
      <c r="I38" s="232">
        <v>339</v>
      </c>
      <c r="J38" s="230">
        <f>J39*J9</f>
        <v>73.135819999999995</v>
      </c>
      <c r="K38" s="230">
        <f>K39*K9</f>
        <v>94.034016000000008</v>
      </c>
      <c r="L38" s="230">
        <f>L39*L9</f>
        <v>80.277431000000007</v>
      </c>
      <c r="M38" s="231">
        <f>N38-L38-K38-J38</f>
        <v>97.552733000000018</v>
      </c>
      <c r="N38" s="232">
        <v>345</v>
      </c>
      <c r="O38" s="230">
        <f>O39*O9</f>
        <v>65.532803999999999</v>
      </c>
      <c r="P38" s="230">
        <f>P39*P9</f>
        <v>74.347999999999999</v>
      </c>
      <c r="Q38" s="230">
        <f>Q39*Q9</f>
        <v>102.68349000000001</v>
      </c>
      <c r="R38" s="230">
        <f>R39*R9</f>
        <v>132.89568435000001</v>
      </c>
      <c r="S38" s="80">
        <f>SUM(O38:R38)</f>
        <v>375.45997835000003</v>
      </c>
      <c r="T38" s="230">
        <f>T39*T9</f>
        <v>92.279394899999915</v>
      </c>
      <c r="U38" s="230">
        <f>U39*U9</f>
        <v>108.58465921600022</v>
      </c>
      <c r="V38" s="230">
        <f>V39*V9</f>
        <v>124.37366249880007</v>
      </c>
      <c r="W38" s="230">
        <f>W39*W9</f>
        <v>166.14114942268137</v>
      </c>
      <c r="X38" s="80">
        <f>SUM(T38:W38)</f>
        <v>491.37886603748154</v>
      </c>
    </row>
    <row r="39" spans="2:25" s="102" customFormat="1" ht="14.4" customHeight="1" outlineLevel="1" x14ac:dyDescent="0.3">
      <c r="B39" s="404" t="s">
        <v>150</v>
      </c>
      <c r="C39" s="405"/>
      <c r="D39" s="159"/>
      <c r="E39" s="29">
        <f>1-E37</f>
        <v>0.60799999999999998</v>
      </c>
      <c r="F39" s="29">
        <f>1-F37</f>
        <v>0.67900000000000005</v>
      </c>
      <c r="G39" s="29">
        <f>1-G37</f>
        <v>0.63400000000000001</v>
      </c>
      <c r="H39" s="29">
        <f>1-H37</f>
        <v>0.52503817574776246</v>
      </c>
      <c r="I39" s="35">
        <v>0.39121408791658735</v>
      </c>
      <c r="J39" s="29">
        <f>1-J37</f>
        <v>0.62</v>
      </c>
      <c r="K39" s="29">
        <f>1-K37</f>
        <v>0.63200000000000001</v>
      </c>
      <c r="L39" s="29">
        <f>1-L37</f>
        <v>0.55900000000000005</v>
      </c>
      <c r="M39" s="29">
        <f>1-M37</f>
        <v>0.47259341633562646</v>
      </c>
      <c r="N39" s="35">
        <v>0.44064152742153573</v>
      </c>
      <c r="O39" s="29">
        <f>1-O37</f>
        <v>0.501</v>
      </c>
      <c r="P39" s="29">
        <f>1-P37</f>
        <v>0.5</v>
      </c>
      <c r="Q39" s="29">
        <f t="shared" ref="Q39:W39" si="23">1-Q37</f>
        <v>0.60899999999999999</v>
      </c>
      <c r="R39" s="29">
        <f t="shared" si="23"/>
        <v>0.65</v>
      </c>
      <c r="S39" s="185">
        <f>S38/S40</f>
        <v>0.57536036480871167</v>
      </c>
      <c r="T39" s="29">
        <f t="shared" si="23"/>
        <v>0.65700000000000003</v>
      </c>
      <c r="U39" s="29">
        <f t="shared" si="23"/>
        <v>0.66386000000000012</v>
      </c>
      <c r="V39" s="29">
        <f t="shared" si="23"/>
        <v>0.67058280000000003</v>
      </c>
      <c r="W39" s="29">
        <f t="shared" si="23"/>
        <v>0.67717114400000011</v>
      </c>
      <c r="X39" s="185">
        <f>X38/X40</f>
        <v>0.66868989692384961</v>
      </c>
    </row>
    <row r="40" spans="2:25" s="66" customFormat="1" ht="14.4" customHeight="1" outlineLevel="1" x14ac:dyDescent="0.3">
      <c r="B40" s="144" t="s">
        <v>149</v>
      </c>
      <c r="C40" s="145"/>
      <c r="D40" s="160"/>
      <c r="E40" s="233">
        <f>E38+E36</f>
        <v>114.20399999999999</v>
      </c>
      <c r="F40" s="233">
        <f t="shared" ref="F40:O40" si="24">F38+F36</f>
        <v>139.803</v>
      </c>
      <c r="G40" s="233">
        <f t="shared" si="24"/>
        <v>143.49700000000001</v>
      </c>
      <c r="H40" s="233">
        <f t="shared" si="24"/>
        <v>159.34200000000001</v>
      </c>
      <c r="I40" s="234">
        <f t="shared" si="24"/>
        <v>556.846</v>
      </c>
      <c r="J40" s="233">
        <f t="shared" si="24"/>
        <v>117.961</v>
      </c>
      <c r="K40" s="233">
        <f t="shared" si="24"/>
        <v>148.78800000000001</v>
      </c>
      <c r="L40" s="233">
        <f t="shared" si="24"/>
        <v>143.60900000000001</v>
      </c>
      <c r="M40" s="233">
        <f t="shared" si="24"/>
        <v>206.42000000000002</v>
      </c>
      <c r="N40" s="234">
        <f t="shared" si="24"/>
        <v>616.77800000000002</v>
      </c>
      <c r="O40" s="233">
        <f t="shared" si="24"/>
        <v>130.804</v>
      </c>
      <c r="P40" s="233">
        <f>P36+P38</f>
        <v>148.696</v>
      </c>
      <c r="Q40" s="233">
        <f t="shared" ref="Q40:R40" si="25">Q36+Q38</f>
        <v>168.61</v>
      </c>
      <c r="R40" s="233">
        <f t="shared" si="25"/>
        <v>204.45489900000001</v>
      </c>
      <c r="S40" s="234">
        <f t="shared" ref="S40" si="26">S38+S36</f>
        <v>652.56489899999997</v>
      </c>
      <c r="T40" s="233">
        <f>T36+T38</f>
        <v>140.45569999999987</v>
      </c>
      <c r="U40" s="233">
        <f t="shared" ref="U40:W40" si="27">U36+U38</f>
        <v>163.5656000000003</v>
      </c>
      <c r="V40" s="233">
        <f t="shared" si="27"/>
        <v>185.47100000000009</v>
      </c>
      <c r="W40" s="233">
        <f t="shared" si="27"/>
        <v>245.34587879999998</v>
      </c>
      <c r="X40" s="234">
        <f t="shared" ref="X40" si="28">X38+X36</f>
        <v>734.83817880000026</v>
      </c>
    </row>
    <row r="41" spans="2:25" s="66" customFormat="1" ht="14.4" customHeight="1" outlineLevel="1" x14ac:dyDescent="0.3">
      <c r="B41" s="270" t="s">
        <v>159</v>
      </c>
      <c r="C41" s="152"/>
      <c r="D41" s="153"/>
      <c r="E41" s="36"/>
      <c r="F41" s="36"/>
      <c r="G41" s="36"/>
      <c r="H41" s="36"/>
      <c r="I41" s="30"/>
      <c r="J41" s="36"/>
      <c r="K41" s="36"/>
      <c r="L41" s="36"/>
      <c r="M41" s="36"/>
      <c r="N41" s="30"/>
      <c r="O41" s="36"/>
      <c r="P41" s="36"/>
      <c r="Q41" s="36"/>
      <c r="R41" s="36"/>
      <c r="S41" s="30"/>
      <c r="T41" s="36"/>
      <c r="U41" s="36"/>
      <c r="V41" s="36"/>
      <c r="W41" s="36"/>
      <c r="X41" s="30"/>
    </row>
    <row r="42" spans="2:25" s="66" customFormat="1" outlineLevel="1" x14ac:dyDescent="0.3">
      <c r="B42" s="333" t="s">
        <v>750</v>
      </c>
      <c r="C42" s="334"/>
      <c r="E42" s="346"/>
      <c r="F42" s="346"/>
      <c r="G42" s="346"/>
      <c r="H42" s="346"/>
      <c r="I42" s="347"/>
      <c r="J42" s="346">
        <v>491</v>
      </c>
      <c r="K42" s="346">
        <v>592</v>
      </c>
      <c r="L42" s="346">
        <v>582</v>
      </c>
      <c r="M42" s="346">
        <v>771</v>
      </c>
      <c r="N42" s="347"/>
      <c r="O42" s="346">
        <v>550</v>
      </c>
      <c r="P42" s="346">
        <v>674</v>
      </c>
      <c r="Q42" s="346">
        <v>779</v>
      </c>
      <c r="R42" s="348">
        <v>857.92177333333348</v>
      </c>
      <c r="S42" s="347"/>
      <c r="T42" s="348">
        <v>577.12866666666616</v>
      </c>
      <c r="U42" s="348">
        <v>649.16372340425676</v>
      </c>
      <c r="V42" s="348">
        <v>727.76692708333383</v>
      </c>
      <c r="W42" s="348">
        <v>976.81811479166674</v>
      </c>
      <c r="X42" s="347"/>
    </row>
    <row r="43" spans="2:25" s="66" customFormat="1" outlineLevel="1" x14ac:dyDescent="0.3">
      <c r="B43" s="333" t="s">
        <v>749</v>
      </c>
      <c r="C43" s="334"/>
      <c r="E43" s="349"/>
      <c r="F43" s="349"/>
      <c r="G43" s="349"/>
      <c r="H43" s="349"/>
      <c r="I43" s="350"/>
      <c r="J43" s="349">
        <v>238</v>
      </c>
      <c r="K43" s="349">
        <v>246</v>
      </c>
      <c r="L43" s="349">
        <v>252</v>
      </c>
      <c r="M43" s="349">
        <v>262</v>
      </c>
      <c r="N43" s="350"/>
      <c r="O43" s="349">
        <v>257</v>
      </c>
      <c r="P43" s="349">
        <v>240</v>
      </c>
      <c r="Q43" s="349">
        <v>229</v>
      </c>
      <c r="R43" s="351">
        <v>225</v>
      </c>
      <c r="S43" s="350"/>
      <c r="T43" s="351">
        <v>225</v>
      </c>
      <c r="U43" s="351">
        <v>235</v>
      </c>
      <c r="V43" s="351">
        <v>240</v>
      </c>
      <c r="W43" s="351">
        <v>240</v>
      </c>
      <c r="X43" s="350"/>
    </row>
    <row r="44" spans="2:25" s="66" customFormat="1" ht="14.4" customHeight="1" outlineLevel="1" x14ac:dyDescent="0.45">
      <c r="B44" s="333" t="s">
        <v>752</v>
      </c>
      <c r="C44" s="334"/>
      <c r="D44" s="337"/>
      <c r="E44" s="36"/>
      <c r="F44" s="36"/>
      <c r="G44" s="36"/>
      <c r="H44" s="36"/>
      <c r="I44" s="352"/>
      <c r="J44" s="230">
        <f>(J42*J43/1000)-J45</f>
        <v>5.7730000000000103</v>
      </c>
      <c r="K44" s="230">
        <f t="shared" ref="K44:L44" si="29">(K42*K43/1000)-K45</f>
        <v>8.8079999999999927</v>
      </c>
      <c r="L44" s="230">
        <f t="shared" si="29"/>
        <v>10.150999999999982</v>
      </c>
      <c r="M44" s="230">
        <f>(M42*M43/1000)-M45</f>
        <v>26.805000000000007</v>
      </c>
      <c r="N44" s="247"/>
      <c r="O44" s="230">
        <f>(O42*O43/1000)-O45</f>
        <v>13.662999999999997</v>
      </c>
      <c r="P44" s="230">
        <f t="shared" ref="P44" si="30">(P42*P43/1000)-P45</f>
        <v>13.063999999999993</v>
      </c>
      <c r="Q44" s="230">
        <f t="shared" ref="Q44" si="31">(Q42*Q43/1000)-Q45</f>
        <v>9.7809999999999775</v>
      </c>
      <c r="R44" s="359">
        <f>AVERAGE(Q44,P44)</f>
        <v>11.422499999999985</v>
      </c>
      <c r="S44" s="358"/>
      <c r="T44" s="359">
        <f>AVERAGE(Q44,R44)</f>
        <v>10.601749999999981</v>
      </c>
      <c r="U44" s="359">
        <f>AVERAGE(T44,R44)</f>
        <v>11.012124999999983</v>
      </c>
      <c r="V44" s="359">
        <f>AVERAGE(U44,T44)</f>
        <v>10.806937499999982</v>
      </c>
      <c r="W44" s="359">
        <f t="shared" ref="W44" si="32">AVERAGE(V44,U44)</f>
        <v>10.909531249999983</v>
      </c>
      <c r="X44" s="358"/>
    </row>
    <row r="45" spans="2:25" s="353" customFormat="1" outlineLevel="1" x14ac:dyDescent="0.3">
      <c r="B45" s="335" t="s">
        <v>751</v>
      </c>
      <c r="C45" s="336"/>
      <c r="D45" s="354">
        <v>108.26300000000003</v>
      </c>
      <c r="E45" s="355">
        <v>108.035</v>
      </c>
      <c r="F45" s="355">
        <v>133.23500000000001</v>
      </c>
      <c r="G45" s="355">
        <v>132.01300000000001</v>
      </c>
      <c r="H45" s="47">
        <v>134.13099999999994</v>
      </c>
      <c r="I45" s="356">
        <f>SUM(E45:H45)</f>
        <v>507.41399999999999</v>
      </c>
      <c r="J45" s="355">
        <v>111.08499999999999</v>
      </c>
      <c r="K45" s="355">
        <v>136.82400000000001</v>
      </c>
      <c r="L45" s="355">
        <v>136.51300000000001</v>
      </c>
      <c r="M45" s="47">
        <v>175.197</v>
      </c>
      <c r="N45" s="356">
        <f>SUM(J45:M45)</f>
        <v>559.61900000000003</v>
      </c>
      <c r="O45" s="355">
        <v>127.687</v>
      </c>
      <c r="P45" s="47">
        <f>P9</f>
        <v>148.696</v>
      </c>
      <c r="Q45" s="47">
        <f>Q9</f>
        <v>168.61</v>
      </c>
      <c r="R45" s="47">
        <f>R42*R43/1000+R44</f>
        <v>204.45489900000001</v>
      </c>
      <c r="S45" s="356">
        <f>SUM(O45:R45)</f>
        <v>649.44789900000001</v>
      </c>
      <c r="T45" s="47">
        <f t="shared" ref="T45:W45" si="33">T42*T43/1000+T44</f>
        <v>140.45569999999987</v>
      </c>
      <c r="U45" s="47">
        <f t="shared" si="33"/>
        <v>163.5656000000003</v>
      </c>
      <c r="V45" s="47">
        <f t="shared" si="33"/>
        <v>185.47100000000009</v>
      </c>
      <c r="W45" s="47">
        <f t="shared" si="33"/>
        <v>245.34587879999998</v>
      </c>
      <c r="X45" s="356">
        <f>SUM(T45:W45)</f>
        <v>734.83817880000015</v>
      </c>
    </row>
    <row r="46" spans="2:25" s="66" customFormat="1" outlineLevel="1" x14ac:dyDescent="0.3">
      <c r="B46" s="143" t="s">
        <v>745</v>
      </c>
      <c r="C46" s="142"/>
      <c r="E46" s="189">
        <f>108035/92699-1</f>
        <v>0.16543867787139011</v>
      </c>
      <c r="F46" s="189">
        <f>133253/115528-1</f>
        <v>0.15342600927913574</v>
      </c>
      <c r="G46" s="189">
        <f>132013/111363-1</f>
        <v>0.18542963102646293</v>
      </c>
      <c r="H46" s="189">
        <f>H45/D45-1</f>
        <v>0.23893666349537601</v>
      </c>
      <c r="I46" s="190">
        <v>0</v>
      </c>
      <c r="J46" s="189">
        <f>J45/E45-1</f>
        <v>2.8231591613828932E-2</v>
      </c>
      <c r="K46" s="189">
        <f t="shared" ref="K46:M46" si="34">K45/F45-1</f>
        <v>2.6937366307651978E-2</v>
      </c>
      <c r="L46" s="189">
        <f t="shared" si="34"/>
        <v>3.4087551983516873E-2</v>
      </c>
      <c r="M46" s="189">
        <f t="shared" si="34"/>
        <v>0.30616337759354728</v>
      </c>
      <c r="N46" s="190">
        <f>N45/I45-1</f>
        <v>0.10288442967675326</v>
      </c>
      <c r="O46" s="189">
        <f>O45/J45-1</f>
        <v>0.14945312148354861</v>
      </c>
      <c r="P46" s="189">
        <f t="shared" ref="P46" si="35">P45/K45-1</f>
        <v>8.6768403204116051E-2</v>
      </c>
      <c r="Q46" s="189">
        <f t="shared" ref="Q46" si="36">Q45/L45-1</f>
        <v>0.23512046471764592</v>
      </c>
      <c r="R46" s="189">
        <f t="shared" ref="R46" si="37">R45/M45-1</f>
        <v>0.16700000000000004</v>
      </c>
      <c r="S46" s="190">
        <f>S45/N45-1</f>
        <v>0.16051795775339994</v>
      </c>
      <c r="T46" s="189">
        <f>T45/O45-1</f>
        <v>9.9999999999998979E-2</v>
      </c>
      <c r="U46" s="189">
        <f t="shared" ref="U46" si="38">U45/P45-1</f>
        <v>0.10000000000000209</v>
      </c>
      <c r="V46" s="189">
        <f t="shared" ref="V46" si="39">V45/Q45-1</f>
        <v>0.10000000000000053</v>
      </c>
      <c r="W46" s="189">
        <f t="shared" ref="W46" si="40">W45/R45-1</f>
        <v>0.19999999999999973</v>
      </c>
      <c r="X46" s="190">
        <f>X45/S45-1</f>
        <v>0.13148133966016595</v>
      </c>
    </row>
    <row r="47" spans="2:25" s="66" customFormat="1" outlineLevel="1" x14ac:dyDescent="0.3">
      <c r="B47" s="97" t="s">
        <v>152</v>
      </c>
      <c r="C47" s="98"/>
      <c r="D47" s="151">
        <v>16.338999999999999</v>
      </c>
      <c r="E47" s="78">
        <v>5.6020000000000003</v>
      </c>
      <c r="F47" s="78">
        <v>5.0999999999999996</v>
      </c>
      <c r="G47" s="78">
        <v>10.667</v>
      </c>
      <c r="H47" s="228">
        <v>24.132999999999999</v>
      </c>
      <c r="I47" s="235">
        <f>SUM(E47:H47)</f>
        <v>45.501999999999995</v>
      </c>
      <c r="J47" s="78">
        <v>6.5259999999999998</v>
      </c>
      <c r="K47" s="78">
        <v>11.79</v>
      </c>
      <c r="L47" s="78">
        <v>6.1840000000000002</v>
      </c>
      <c r="M47" s="228">
        <v>30.504000000000001</v>
      </c>
      <c r="N47" s="235">
        <f>SUM(J47:M47)</f>
        <v>55.004000000000005</v>
      </c>
      <c r="O47" s="78">
        <v>3.0750000000000002</v>
      </c>
      <c r="P47" s="228"/>
      <c r="Q47" s="228"/>
      <c r="R47" s="228"/>
      <c r="S47" s="235">
        <f>SUM(O47:R47)</f>
        <v>3.0750000000000002</v>
      </c>
      <c r="T47" s="228"/>
      <c r="U47" s="228"/>
      <c r="V47" s="228"/>
      <c r="W47" s="228"/>
      <c r="X47" s="235">
        <f>SUM(T47:W47)</f>
        <v>0</v>
      </c>
    </row>
    <row r="48" spans="2:25" s="66" customFormat="1" outlineLevel="1" x14ac:dyDescent="0.3">
      <c r="B48" s="143" t="s">
        <v>745</v>
      </c>
      <c r="C48" s="142"/>
      <c r="D48" s="151"/>
      <c r="E48" s="189">
        <f>5602/11100-1</f>
        <v>-0.49531531531531536</v>
      </c>
      <c r="F48" s="189">
        <f>5100/12470-1</f>
        <v>-0.59101844426623895</v>
      </c>
      <c r="G48" s="189">
        <f>10667/10094-1</f>
        <v>5.6766395878739884E-2</v>
      </c>
      <c r="H48" s="189">
        <f>H47/D47-1</f>
        <v>0.47701817736703589</v>
      </c>
      <c r="I48" s="192">
        <v>0</v>
      </c>
      <c r="J48" s="189">
        <f>J47/H47-1</f>
        <v>-0.72958190030249037</v>
      </c>
      <c r="K48" s="189">
        <f>K47/J47-1</f>
        <v>0.80661967514557142</v>
      </c>
      <c r="L48" s="189">
        <f t="shared" ref="L48" si="41">L47/K47-1</f>
        <v>-0.47548770144189989</v>
      </c>
      <c r="M48" s="189">
        <f t="shared" ref="M48" si="42">M47/L47-1</f>
        <v>3.9327296248382924</v>
      </c>
      <c r="N48" s="190">
        <f>N47/I47-1</f>
        <v>0.20882598567095978</v>
      </c>
      <c r="O48" s="189">
        <f>O47/M47-1</f>
        <v>-0.89919354838709675</v>
      </c>
      <c r="P48" s="310"/>
      <c r="Q48" s="310"/>
      <c r="R48" s="310"/>
      <c r="S48" s="190"/>
      <c r="T48" s="310"/>
      <c r="U48" s="310"/>
      <c r="V48" s="310"/>
      <c r="W48" s="310"/>
      <c r="X48" s="190"/>
    </row>
    <row r="49" spans="2:25" s="66" customFormat="1" outlineLevel="1" x14ac:dyDescent="0.3">
      <c r="B49" s="146" t="s">
        <v>157</v>
      </c>
      <c r="C49" s="147"/>
      <c r="D49" s="151"/>
      <c r="E49" s="236">
        <v>0.56699999999999307</v>
      </c>
      <c r="F49" s="236">
        <v>1.4679999999999893</v>
      </c>
      <c r="G49" s="236">
        <v>0.81700000000000728</v>
      </c>
      <c r="H49" s="236">
        <v>1.0780000000000598</v>
      </c>
      <c r="I49" s="237">
        <f>SUM(E49:H49)</f>
        <v>3.9300000000000495</v>
      </c>
      <c r="J49" s="236">
        <v>0.35000000000000853</v>
      </c>
      <c r="K49" s="236">
        <v>0.17400000000000659</v>
      </c>
      <c r="L49" s="236">
        <v>0.91200000000000614</v>
      </c>
      <c r="M49" s="236">
        <v>0.71899999999999409</v>
      </c>
      <c r="N49" s="237">
        <f>SUM(J49:M49)</f>
        <v>2.1550000000000153</v>
      </c>
      <c r="O49" s="236">
        <v>4.2000000000001592E-2</v>
      </c>
      <c r="P49" s="236">
        <v>0</v>
      </c>
      <c r="Q49" s="236">
        <v>0</v>
      </c>
      <c r="R49" s="236">
        <v>0</v>
      </c>
      <c r="S49" s="237">
        <f>SUM(O49:R49)</f>
        <v>4.2000000000001592E-2</v>
      </c>
      <c r="T49" s="311">
        <v>0</v>
      </c>
      <c r="U49" s="311">
        <v>0</v>
      </c>
      <c r="V49" s="311">
        <v>0</v>
      </c>
      <c r="W49" s="311">
        <v>0</v>
      </c>
      <c r="X49" s="237">
        <f>SUM(T49:W49)</f>
        <v>0</v>
      </c>
    </row>
    <row r="50" spans="2:25" s="66" customFormat="1" outlineLevel="1" x14ac:dyDescent="0.3">
      <c r="B50" s="199" t="s">
        <v>158</v>
      </c>
      <c r="C50" s="252"/>
      <c r="D50" s="253"/>
      <c r="E50" s="259">
        <f t="shared" ref="E50:O50" si="43">SUM(E47,E45,E49)</f>
        <v>114.20399999999999</v>
      </c>
      <c r="F50" s="259">
        <f t="shared" si="43"/>
        <v>139.803</v>
      </c>
      <c r="G50" s="259">
        <f t="shared" si="43"/>
        <v>143.49700000000001</v>
      </c>
      <c r="H50" s="259">
        <f t="shared" si="43"/>
        <v>159.34200000000001</v>
      </c>
      <c r="I50" s="260">
        <f t="shared" si="43"/>
        <v>556.846</v>
      </c>
      <c r="J50" s="259">
        <f t="shared" si="43"/>
        <v>117.961</v>
      </c>
      <c r="K50" s="259">
        <f t="shared" si="43"/>
        <v>148.78800000000001</v>
      </c>
      <c r="L50" s="259">
        <f t="shared" si="43"/>
        <v>143.60900000000001</v>
      </c>
      <c r="M50" s="259">
        <f t="shared" si="43"/>
        <v>206.42</v>
      </c>
      <c r="N50" s="260">
        <f t="shared" si="43"/>
        <v>616.77800000000002</v>
      </c>
      <c r="O50" s="259">
        <f t="shared" si="43"/>
        <v>130.804</v>
      </c>
      <c r="P50" s="261">
        <f>SUM(P45,P47,P49)</f>
        <v>148.696</v>
      </c>
      <c r="Q50" s="261">
        <f>SUM(Q45,Q47,Q49)</f>
        <v>168.61</v>
      </c>
      <c r="R50" s="261">
        <f>SUM(R45,R47,R49)</f>
        <v>204.45489900000001</v>
      </c>
      <c r="S50" s="260">
        <f>SUM(S47,S45,S49)</f>
        <v>652.56489900000008</v>
      </c>
      <c r="T50" s="261">
        <f>SUM(T45,T47,T49)</f>
        <v>140.45569999999987</v>
      </c>
      <c r="U50" s="261">
        <f>SUM(U45,U47,U49)</f>
        <v>163.5656000000003</v>
      </c>
      <c r="V50" s="261">
        <f>SUM(V45,V47,V49)</f>
        <v>185.47100000000009</v>
      </c>
      <c r="W50" s="261">
        <f>SUM(W45,W47,W49)</f>
        <v>245.34587879999998</v>
      </c>
      <c r="X50" s="260">
        <f>SUM(X47,X45,X49)</f>
        <v>734.83817880000015</v>
      </c>
    </row>
    <row r="51" spans="2:25" s="66" customFormat="1" outlineLevel="1" x14ac:dyDescent="0.3">
      <c r="B51" s="270" t="s">
        <v>153</v>
      </c>
      <c r="C51" s="142"/>
      <c r="D51" s="151"/>
      <c r="E51" s="36"/>
      <c r="F51" s="36"/>
      <c r="G51" s="36"/>
      <c r="H51" s="36"/>
      <c r="I51" s="30"/>
      <c r="J51" s="36"/>
      <c r="K51" s="36"/>
      <c r="L51" s="36"/>
      <c r="M51" s="36"/>
      <c r="N51" s="30"/>
      <c r="O51" s="36"/>
      <c r="P51" s="75"/>
      <c r="Q51" s="75"/>
      <c r="R51" s="75"/>
      <c r="S51" s="184"/>
      <c r="T51" s="75"/>
      <c r="U51" s="75"/>
      <c r="V51" s="75"/>
      <c r="W51" s="75"/>
      <c r="X51" s="76"/>
    </row>
    <row r="52" spans="2:25" s="66" customFormat="1" outlineLevel="1" x14ac:dyDescent="0.3">
      <c r="B52" s="141" t="s">
        <v>151</v>
      </c>
      <c r="C52" s="142"/>
      <c r="D52" s="151">
        <v>53.663000000000011</v>
      </c>
      <c r="E52" s="78">
        <v>54.44</v>
      </c>
      <c r="F52" s="78">
        <v>64.972999999999999</v>
      </c>
      <c r="G52" s="78">
        <v>66.878</v>
      </c>
      <c r="H52" s="228">
        <v>70.028000000000034</v>
      </c>
      <c r="I52" s="235">
        <f>SUM(E52:H52)</f>
        <v>256.31900000000002</v>
      </c>
      <c r="J52" s="78">
        <v>56.802999999999997</v>
      </c>
      <c r="K52" s="78">
        <v>69.94</v>
      </c>
      <c r="L52" s="78">
        <v>72.001000000000005</v>
      </c>
      <c r="M52" s="228">
        <v>86.261999999999972</v>
      </c>
      <c r="N52" s="235">
        <f>SUM(J52:M52)</f>
        <v>285.00599999999997</v>
      </c>
      <c r="O52" s="78">
        <v>67.096999999999994</v>
      </c>
      <c r="P52" s="238">
        <f>P11</f>
        <v>69.652000000000001</v>
      </c>
      <c r="Q52" s="238">
        <f>Q11</f>
        <v>81.060000000000016</v>
      </c>
      <c r="R52" s="238">
        <f>R53*R45</f>
        <v>103.83523067780474</v>
      </c>
      <c r="S52" s="239">
        <f>SUM(O52:R52)</f>
        <v>321.64423067780479</v>
      </c>
      <c r="T52" s="238">
        <f>T53*T45</f>
        <v>67.418735999999939</v>
      </c>
      <c r="U52" s="238">
        <f>U53*U45</f>
        <v>78.511488000000142</v>
      </c>
      <c r="V52" s="238">
        <f>V53*V45</f>
        <v>89.026080000000036</v>
      </c>
      <c r="W52" s="238">
        <f>W53*W45</f>
        <v>117.76602182399999</v>
      </c>
      <c r="X52" s="235">
        <f>SUM(T52:W52)</f>
        <v>352.72232582400011</v>
      </c>
    </row>
    <row r="53" spans="2:25" s="66" customFormat="1" outlineLevel="1" x14ac:dyDescent="0.3">
      <c r="B53" s="143" t="s">
        <v>154</v>
      </c>
      <c r="C53" s="142"/>
      <c r="E53" s="193">
        <f t="shared" ref="E53:Q53" si="44">E52/E45</f>
        <v>0.50391076965798121</v>
      </c>
      <c r="F53" s="193">
        <f t="shared" si="44"/>
        <v>0.48765714714602015</v>
      </c>
      <c r="G53" s="193">
        <f t="shared" si="44"/>
        <v>0.50660162256747443</v>
      </c>
      <c r="H53" s="193">
        <f t="shared" si="44"/>
        <v>0.52208661681490531</v>
      </c>
      <c r="I53" s="194">
        <f t="shared" si="44"/>
        <v>0.50514767034413721</v>
      </c>
      <c r="J53" s="193">
        <f t="shared" si="44"/>
        <v>0.51134716658414725</v>
      </c>
      <c r="K53" s="193">
        <f t="shared" si="44"/>
        <v>0.51116763140969412</v>
      </c>
      <c r="L53" s="193">
        <f t="shared" si="44"/>
        <v>0.52742962208727373</v>
      </c>
      <c r="M53" s="193">
        <f t="shared" si="44"/>
        <v>0.49237144471651895</v>
      </c>
      <c r="N53" s="194">
        <f t="shared" si="44"/>
        <v>0.50928578193377982</v>
      </c>
      <c r="O53" s="193">
        <f t="shared" si="44"/>
        <v>0.52548027598737534</v>
      </c>
      <c r="P53" s="193">
        <f t="shared" si="44"/>
        <v>0.46841878732447412</v>
      </c>
      <c r="Q53" s="193">
        <f t="shared" si="44"/>
        <v>0.48075440365340139</v>
      </c>
      <c r="R53" s="31">
        <v>0.50786374494163988</v>
      </c>
      <c r="S53" s="195">
        <f>S52/S45</f>
        <v>0.49525794320539451</v>
      </c>
      <c r="T53" s="31">
        <v>0.48</v>
      </c>
      <c r="U53" s="31">
        <v>0.48</v>
      </c>
      <c r="V53" s="31">
        <v>0.48</v>
      </c>
      <c r="W53" s="31">
        <v>0.48</v>
      </c>
      <c r="X53" s="194">
        <f>X52/X45</f>
        <v>0.48000000000000004</v>
      </c>
    </row>
    <row r="54" spans="2:25" s="66" customFormat="1" ht="16.2" outlineLevel="1" x14ac:dyDescent="0.45">
      <c r="B54" s="141" t="s">
        <v>152</v>
      </c>
      <c r="C54" s="142"/>
      <c r="D54" s="151">
        <v>9.711999999999998</v>
      </c>
      <c r="E54" s="240">
        <v>2.0840000000000001</v>
      </c>
      <c r="F54" s="240">
        <v>1.871</v>
      </c>
      <c r="G54" s="240">
        <v>5.69</v>
      </c>
      <c r="H54" s="230">
        <v>11.447999999999999</v>
      </c>
      <c r="I54" s="232">
        <f>SUM(E54:H54)</f>
        <v>21.092999999999996</v>
      </c>
      <c r="J54" s="240">
        <v>2.1680000000000001</v>
      </c>
      <c r="K54" s="240">
        <v>4.9809999999999999</v>
      </c>
      <c r="L54" s="240">
        <v>2.6509999999999998</v>
      </c>
      <c r="M54" s="230">
        <v>15.466999999999999</v>
      </c>
      <c r="N54" s="232">
        <f>SUM(J54:M54)</f>
        <v>25.266999999999999</v>
      </c>
      <c r="O54" s="240">
        <v>0.51100000000000001</v>
      </c>
      <c r="P54" s="230"/>
      <c r="Q54" s="230"/>
      <c r="R54" s="230"/>
      <c r="S54" s="241"/>
      <c r="T54" s="230"/>
      <c r="U54" s="230"/>
      <c r="V54" s="230"/>
      <c r="W54" s="230"/>
      <c r="X54" s="232"/>
    </row>
    <row r="55" spans="2:25" s="66" customFormat="1" outlineLevel="1" x14ac:dyDescent="0.3">
      <c r="B55" s="143" t="s">
        <v>154</v>
      </c>
      <c r="C55" s="142"/>
      <c r="D55" s="151"/>
      <c r="E55" s="29">
        <f>E54/E47</f>
        <v>0.3720099964298465</v>
      </c>
      <c r="F55" s="29">
        <f t="shared" ref="F55:O55" si="45">F54/F47</f>
        <v>0.36686274509803923</v>
      </c>
      <c r="G55" s="29">
        <f t="shared" si="45"/>
        <v>0.53342083059904377</v>
      </c>
      <c r="H55" s="29">
        <f t="shared" si="45"/>
        <v>0.47437119297227859</v>
      </c>
      <c r="I55" s="35">
        <f t="shared" si="45"/>
        <v>0.46356204122895694</v>
      </c>
      <c r="J55" s="29">
        <f t="shared" si="45"/>
        <v>0.33220962304627649</v>
      </c>
      <c r="K55" s="29">
        <f t="shared" si="45"/>
        <v>0.4224766751484309</v>
      </c>
      <c r="L55" s="29">
        <f t="shared" si="45"/>
        <v>0.42868693402328584</v>
      </c>
      <c r="M55" s="29">
        <f t="shared" si="45"/>
        <v>0.50704825596643055</v>
      </c>
      <c r="N55" s="35">
        <f t="shared" si="45"/>
        <v>0.45936659152061665</v>
      </c>
      <c r="O55" s="29">
        <f t="shared" si="45"/>
        <v>0.16617886178861788</v>
      </c>
      <c r="P55" s="312"/>
      <c r="Q55" s="312"/>
      <c r="R55" s="312"/>
      <c r="S55" s="185"/>
      <c r="T55" s="312"/>
      <c r="U55" s="312"/>
      <c r="V55" s="312"/>
      <c r="W55" s="312"/>
      <c r="X55" s="35"/>
    </row>
    <row r="56" spans="2:25" s="102" customFormat="1" outlineLevel="1" x14ac:dyDescent="0.3">
      <c r="B56" s="393" t="s">
        <v>161</v>
      </c>
      <c r="C56" s="394"/>
      <c r="D56" s="151"/>
      <c r="E56" s="242">
        <f>E52+E54</f>
        <v>56.524000000000001</v>
      </c>
      <c r="F56" s="242">
        <f t="shared" ref="F56:X56" si="46">F52+F54</f>
        <v>66.843999999999994</v>
      </c>
      <c r="G56" s="242">
        <f t="shared" si="46"/>
        <v>72.567999999999998</v>
      </c>
      <c r="H56" s="242">
        <f t="shared" si="46"/>
        <v>81.476000000000028</v>
      </c>
      <c r="I56" s="243">
        <f t="shared" si="46"/>
        <v>277.41200000000003</v>
      </c>
      <c r="J56" s="242">
        <f t="shared" si="46"/>
        <v>58.970999999999997</v>
      </c>
      <c r="K56" s="242">
        <f t="shared" si="46"/>
        <v>74.920999999999992</v>
      </c>
      <c r="L56" s="242">
        <f t="shared" si="46"/>
        <v>74.652000000000001</v>
      </c>
      <c r="M56" s="242">
        <f t="shared" si="46"/>
        <v>101.72899999999997</v>
      </c>
      <c r="N56" s="243">
        <f t="shared" si="46"/>
        <v>310.27299999999997</v>
      </c>
      <c r="O56" s="242">
        <f t="shared" si="46"/>
        <v>67.60799999999999</v>
      </c>
      <c r="P56" s="242">
        <f t="shared" si="46"/>
        <v>69.652000000000001</v>
      </c>
      <c r="Q56" s="242">
        <f t="shared" si="46"/>
        <v>81.060000000000016</v>
      </c>
      <c r="R56" s="242">
        <f t="shared" si="46"/>
        <v>103.83523067780474</v>
      </c>
      <c r="S56" s="244">
        <f t="shared" si="46"/>
        <v>321.64423067780479</v>
      </c>
      <c r="T56" s="242">
        <f t="shared" si="46"/>
        <v>67.418735999999939</v>
      </c>
      <c r="U56" s="242">
        <f t="shared" si="46"/>
        <v>78.511488000000142</v>
      </c>
      <c r="V56" s="242">
        <f t="shared" si="46"/>
        <v>89.026080000000036</v>
      </c>
      <c r="W56" s="242">
        <f t="shared" si="46"/>
        <v>117.76602182399999</v>
      </c>
      <c r="X56" s="243">
        <f t="shared" si="46"/>
        <v>352.72232582400011</v>
      </c>
    </row>
    <row r="57" spans="2:25" s="102" customFormat="1" outlineLevel="1" x14ac:dyDescent="0.3">
      <c r="B57" s="251" t="s">
        <v>162</v>
      </c>
      <c r="C57" s="252"/>
      <c r="D57" s="253"/>
      <c r="E57" s="46">
        <f>E56/E50</f>
        <v>0.49493888130012964</v>
      </c>
      <c r="F57" s="46">
        <f t="shared" ref="F57:X57" si="47">F56/F50</f>
        <v>0.47812993998698167</v>
      </c>
      <c r="G57" s="46">
        <f t="shared" si="47"/>
        <v>0.50571092078580038</v>
      </c>
      <c r="H57" s="46">
        <f t="shared" si="47"/>
        <v>0.51132783572441676</v>
      </c>
      <c r="I57" s="186">
        <f t="shared" si="47"/>
        <v>0.49818441723564511</v>
      </c>
      <c r="J57" s="46">
        <f t="shared" si="47"/>
        <v>0.49991946490789324</v>
      </c>
      <c r="K57" s="46">
        <f t="shared" si="47"/>
        <v>0.50354195230798171</v>
      </c>
      <c r="L57" s="46">
        <f t="shared" si="47"/>
        <v>0.51982814447562475</v>
      </c>
      <c r="M57" s="46">
        <f t="shared" si="47"/>
        <v>0.49282530762523002</v>
      </c>
      <c r="N57" s="186">
        <f t="shared" si="47"/>
        <v>0.50305458365895017</v>
      </c>
      <c r="O57" s="46">
        <f t="shared" si="47"/>
        <v>0.51686492767805259</v>
      </c>
      <c r="P57" s="46">
        <f t="shared" si="47"/>
        <v>0.46841878732447412</v>
      </c>
      <c r="Q57" s="46">
        <f t="shared" si="47"/>
        <v>0.48075440365340139</v>
      </c>
      <c r="R57" s="46">
        <f t="shared" si="47"/>
        <v>0.50786374494163988</v>
      </c>
      <c r="S57" s="186">
        <f t="shared" si="47"/>
        <v>0.49289232560730289</v>
      </c>
      <c r="T57" s="46">
        <f t="shared" si="47"/>
        <v>0.48000000000000004</v>
      </c>
      <c r="U57" s="46">
        <f t="shared" si="47"/>
        <v>0.48</v>
      </c>
      <c r="V57" s="46">
        <f t="shared" si="47"/>
        <v>0.48</v>
      </c>
      <c r="W57" s="46">
        <f t="shared" si="47"/>
        <v>0.48</v>
      </c>
      <c r="X57" s="186">
        <f t="shared" si="47"/>
        <v>0.48000000000000004</v>
      </c>
    </row>
    <row r="58" spans="2:25" s="102" customFormat="1" x14ac:dyDescent="0.3">
      <c r="B58" s="402" t="s">
        <v>61</v>
      </c>
      <c r="C58" s="403"/>
      <c r="D58" s="201"/>
      <c r="E58" s="29"/>
      <c r="F58" s="29"/>
      <c r="G58" s="29"/>
      <c r="H58" s="29"/>
      <c r="I58" s="185"/>
      <c r="J58" s="29"/>
      <c r="K58" s="29"/>
      <c r="L58" s="29"/>
      <c r="M58" s="29"/>
      <c r="N58" s="185"/>
      <c r="O58" s="29"/>
      <c r="P58" s="29"/>
      <c r="Q58" s="29"/>
      <c r="R58" s="29"/>
      <c r="S58" s="185"/>
      <c r="T58" s="29"/>
      <c r="U58" s="29"/>
      <c r="V58" s="29"/>
      <c r="W58" s="29"/>
      <c r="X58" s="185"/>
    </row>
    <row r="59" spans="2:25" s="45" customFormat="1" outlineLevel="1" x14ac:dyDescent="0.3">
      <c r="B59" s="378" t="s">
        <v>63</v>
      </c>
      <c r="C59" s="379"/>
      <c r="D59" s="158"/>
      <c r="E59" s="29">
        <f t="shared" ref="E59:Q59" si="48">E14/E9</f>
        <v>0.14827851914118598</v>
      </c>
      <c r="F59" s="29">
        <f t="shared" si="48"/>
        <v>0.12335214551905181</v>
      </c>
      <c r="G59" s="29">
        <f t="shared" si="48"/>
        <v>0.12085966954012975</v>
      </c>
      <c r="H59" s="29">
        <f t="shared" si="48"/>
        <v>0.11224912452460743</v>
      </c>
      <c r="I59" s="35">
        <f t="shared" si="48"/>
        <v>0.12464487488461801</v>
      </c>
      <c r="J59" s="29">
        <f t="shared" si="48"/>
        <v>0.16134146031315436</v>
      </c>
      <c r="K59" s="29">
        <f t="shared" si="48"/>
        <v>0.1258972497782079</v>
      </c>
      <c r="L59" s="29">
        <f t="shared" si="48"/>
        <v>0.12618986275233446</v>
      </c>
      <c r="M59" s="29">
        <f t="shared" si="48"/>
        <v>9.7786067241546357E-2</v>
      </c>
      <c r="N59" s="35">
        <f t="shared" si="48"/>
        <v>0.12333611121019232</v>
      </c>
      <c r="O59" s="29">
        <f t="shared" si="48"/>
        <v>0.15082107580807927</v>
      </c>
      <c r="P59" s="29">
        <f t="shared" si="48"/>
        <v>0.12471081938989617</v>
      </c>
      <c r="Q59" s="29">
        <f t="shared" si="48"/>
        <v>0.11667160903860981</v>
      </c>
      <c r="R59" s="31">
        <v>0.13073450141219509</v>
      </c>
      <c r="S59" s="185">
        <f>S14/S9</f>
        <v>0.12975461814112332</v>
      </c>
      <c r="T59" s="31">
        <v>0.13073450141219509</v>
      </c>
      <c r="U59" s="31">
        <v>0.13073450141219509</v>
      </c>
      <c r="V59" s="31">
        <v>0.13073450141219509</v>
      </c>
      <c r="W59" s="31">
        <v>0.13073450141219509</v>
      </c>
      <c r="X59" s="35">
        <f>X14/X9</f>
        <v>0.13073450141219511</v>
      </c>
    </row>
    <row r="60" spans="2:25" s="48" customFormat="1" outlineLevel="1" x14ac:dyDescent="0.3">
      <c r="B60" s="67" t="s">
        <v>160</v>
      </c>
      <c r="C60" s="68"/>
      <c r="D60" s="158"/>
      <c r="E60" s="29">
        <f t="shared" ref="E60:Q60" si="49">E15/E9</f>
        <v>0.23463276242513398</v>
      </c>
      <c r="F60" s="29">
        <f t="shared" si="49"/>
        <v>0.25179001881218571</v>
      </c>
      <c r="G60" s="29">
        <f t="shared" si="49"/>
        <v>0.19409465006237062</v>
      </c>
      <c r="H60" s="29">
        <f t="shared" si="49"/>
        <v>0.28668524306209281</v>
      </c>
      <c r="I60" s="35">
        <f t="shared" si="49"/>
        <v>0.2433886568279201</v>
      </c>
      <c r="J60" s="29">
        <f t="shared" si="49"/>
        <v>0.2269987538254169</v>
      </c>
      <c r="K60" s="29">
        <f t="shared" si="49"/>
        <v>0.270411592332715</v>
      </c>
      <c r="L60" s="29">
        <f t="shared" si="49"/>
        <v>0.23034768015932147</v>
      </c>
      <c r="M60" s="29">
        <f t="shared" si="49"/>
        <v>0.25262087007072959</v>
      </c>
      <c r="N60" s="35">
        <f t="shared" si="49"/>
        <v>0.24682624866645697</v>
      </c>
      <c r="O60" s="29">
        <f t="shared" si="49"/>
        <v>0.28060303966239564</v>
      </c>
      <c r="P60" s="29">
        <f t="shared" si="49"/>
        <v>0.3043121536557809</v>
      </c>
      <c r="Q60" s="29">
        <f t="shared" si="49"/>
        <v>0.20127513196133084</v>
      </c>
      <c r="R60" s="31">
        <v>0.26430598276265937</v>
      </c>
      <c r="S60" s="185">
        <f>S15/S9</f>
        <v>0.26040268679979256</v>
      </c>
      <c r="T60" s="31">
        <v>0.26430598276265937</v>
      </c>
      <c r="U60" s="31">
        <v>0.26430598276265937</v>
      </c>
      <c r="V60" s="31">
        <v>0.26430598276265937</v>
      </c>
      <c r="W60" s="31">
        <v>0.26430598276265937</v>
      </c>
      <c r="X60" s="35">
        <f>X15/X9</f>
        <v>0.26430598276265937</v>
      </c>
    </row>
    <row r="61" spans="2:25" s="66" customFormat="1" outlineLevel="1" x14ac:dyDescent="0.3">
      <c r="B61" s="341" t="s">
        <v>754</v>
      </c>
      <c r="C61" s="342"/>
      <c r="D61" s="343"/>
      <c r="E61" s="29">
        <f>(E14+E15)/E9</f>
        <v>0.38291128156631998</v>
      </c>
      <c r="F61" s="29">
        <f t="shared" ref="F61:X61" si="50">(F14+F15)/F9</f>
        <v>0.37514216433123754</v>
      </c>
      <c r="G61" s="29">
        <f t="shared" si="50"/>
        <v>0.31495431960250037</v>
      </c>
      <c r="H61" s="29">
        <f t="shared" si="50"/>
        <v>0.39893436758670026</v>
      </c>
      <c r="I61" s="185">
        <f t="shared" si="50"/>
        <v>0.36803353171253811</v>
      </c>
      <c r="J61" s="29">
        <f t="shared" si="50"/>
        <v>0.38834021413857123</v>
      </c>
      <c r="K61" s="29">
        <f t="shared" si="50"/>
        <v>0.39630884211092288</v>
      </c>
      <c r="L61" s="29">
        <f t="shared" si="50"/>
        <v>0.3565375429116559</v>
      </c>
      <c r="M61" s="29">
        <f t="shared" si="50"/>
        <v>0.35040693731227596</v>
      </c>
      <c r="N61" s="185">
        <f t="shared" si="50"/>
        <v>0.37016235987664925</v>
      </c>
      <c r="O61" s="29">
        <f t="shared" si="50"/>
        <v>0.43142411547047493</v>
      </c>
      <c r="P61" s="29">
        <f t="shared" si="50"/>
        <v>0.42902297304567705</v>
      </c>
      <c r="Q61" s="29">
        <f t="shared" si="50"/>
        <v>0.31794674099994064</v>
      </c>
      <c r="R61" s="29">
        <f t="shared" si="50"/>
        <v>0.39504048417485449</v>
      </c>
      <c r="S61" s="185">
        <f t="shared" si="50"/>
        <v>0.39015730494091594</v>
      </c>
      <c r="T61" s="29">
        <f t="shared" si="50"/>
        <v>0.39504048417485443</v>
      </c>
      <c r="U61" s="29">
        <f t="shared" si="50"/>
        <v>0.39504048417485449</v>
      </c>
      <c r="V61" s="29">
        <f t="shared" si="50"/>
        <v>0.39504048417485443</v>
      </c>
      <c r="W61" s="29">
        <f t="shared" si="50"/>
        <v>0.39504048417485449</v>
      </c>
      <c r="X61" s="185">
        <f t="shared" si="50"/>
        <v>0.39504048417485443</v>
      </c>
    </row>
    <row r="62" spans="2:25" s="48" customFormat="1" outlineLevel="1" x14ac:dyDescent="0.3">
      <c r="B62" s="67" t="s">
        <v>57</v>
      </c>
      <c r="C62" s="68"/>
      <c r="D62" s="158"/>
      <c r="E62" s="187"/>
      <c r="F62" s="362">
        <f>AVERAGE(F20,E20)</f>
        <v>0</v>
      </c>
      <c r="G62" s="362">
        <f>AVERAGE(G20,F20)</f>
        <v>0</v>
      </c>
      <c r="H62" s="362">
        <f>AVERAGE(H20,G20)</f>
        <v>0</v>
      </c>
      <c r="I62" s="363"/>
      <c r="J62" s="362">
        <f>AVERAGE(J20,H20)</f>
        <v>0</v>
      </c>
      <c r="K62" s="362">
        <f>AVERAGE(K20,J20)</f>
        <v>0</v>
      </c>
      <c r="L62" s="362">
        <f>AVERAGE(L20,K20)</f>
        <v>0</v>
      </c>
      <c r="M62" s="362">
        <f>AVERAGE(M20,L20)</f>
        <v>0</v>
      </c>
      <c r="N62" s="363"/>
      <c r="O62" s="362">
        <f>AVERAGE(O20,M20)</f>
        <v>0</v>
      </c>
      <c r="P62" s="362">
        <f>AVERAGE(P20,O20)</f>
        <v>0</v>
      </c>
      <c r="Q62" s="362">
        <f>AVERAGE(Q20,P20)</f>
        <v>0</v>
      </c>
      <c r="R62" s="345">
        <f>AVERAGE(O62:Q62)</f>
        <v>0</v>
      </c>
      <c r="S62" s="357"/>
      <c r="T62" s="345">
        <f>R62</f>
        <v>0</v>
      </c>
      <c r="U62" s="345">
        <f t="shared" ref="U62:V62" si="51">T62</f>
        <v>0</v>
      </c>
      <c r="V62" s="345">
        <f t="shared" si="51"/>
        <v>0</v>
      </c>
      <c r="W62" s="345">
        <f t="shared" ref="W62" si="52">V62</f>
        <v>0</v>
      </c>
      <c r="X62" s="188"/>
      <c r="Y62" s="78"/>
    </row>
    <row r="63" spans="2:25" s="45" customFormat="1" outlineLevel="1" x14ac:dyDescent="0.3">
      <c r="B63" s="378" t="s">
        <v>64</v>
      </c>
      <c r="C63" s="379"/>
      <c r="D63" s="158"/>
      <c r="E63" s="29">
        <f t="shared" ref="E63:Q63" si="53">E21/E9</f>
        <v>-1.6374207558404259E-3</v>
      </c>
      <c r="F63" s="29">
        <f t="shared" si="53"/>
        <v>6.5806885403031407E-4</v>
      </c>
      <c r="G63" s="29">
        <f t="shared" si="53"/>
        <v>-2.6063262646605851E-3</v>
      </c>
      <c r="H63" s="29">
        <f t="shared" si="53"/>
        <v>-1.4999184144795469E-3</v>
      </c>
      <c r="I63" s="35">
        <f t="shared" si="53"/>
        <v>-1.2714466836432335E-3</v>
      </c>
      <c r="J63" s="29">
        <f t="shared" si="53"/>
        <v>-6.731038224497928E-3</v>
      </c>
      <c r="K63" s="29">
        <f t="shared" si="53"/>
        <v>-4.0997929940586603E-4</v>
      </c>
      <c r="L63" s="29">
        <f t="shared" si="53"/>
        <v>-6.4759172475262671E-4</v>
      </c>
      <c r="M63" s="29">
        <f t="shared" si="53"/>
        <v>1.5991667474081969E-2</v>
      </c>
      <c r="N63" s="35">
        <f t="shared" si="53"/>
        <v>3.8149869158757288E-3</v>
      </c>
      <c r="O63" s="29">
        <f t="shared" si="53"/>
        <v>1.5290052291978835E-3</v>
      </c>
      <c r="P63" s="29">
        <f t="shared" si="53"/>
        <v>9.5429601334265889E-3</v>
      </c>
      <c r="Q63" s="29">
        <f t="shared" si="53"/>
        <v>3.1018326315165171E-3</v>
      </c>
      <c r="R63" s="31">
        <v>4.7245993313803298E-3</v>
      </c>
      <c r="S63" s="185">
        <f>S21/S9</f>
        <v>4.7626948428815706E-3</v>
      </c>
      <c r="T63" s="31">
        <v>4.7245993313803298E-3</v>
      </c>
      <c r="U63" s="31">
        <v>4.7245993313803298E-3</v>
      </c>
      <c r="V63" s="31">
        <v>4.7245993313803298E-3</v>
      </c>
      <c r="W63" s="31">
        <v>4.7245993313803298E-3</v>
      </c>
      <c r="X63" s="35">
        <f>X21/X9</f>
        <v>4.7245993313803298E-3</v>
      </c>
    </row>
    <row r="64" spans="2:25" s="45" customFormat="1" outlineLevel="1" x14ac:dyDescent="0.3">
      <c r="B64" s="378" t="s">
        <v>51</v>
      </c>
      <c r="C64" s="379"/>
      <c r="D64" s="158"/>
      <c r="E64" s="29">
        <f t="shared" ref="E64:Q64" si="54">E23/E22</f>
        <v>0.32246888233029686</v>
      </c>
      <c r="F64" s="29">
        <f t="shared" si="54"/>
        <v>0.12665096754376987</v>
      </c>
      <c r="G64" s="29">
        <f t="shared" si="54"/>
        <v>0.34556451612903211</v>
      </c>
      <c r="H64" s="29">
        <f t="shared" si="54"/>
        <v>0.25085800941814962</v>
      </c>
      <c r="I64" s="35">
        <f t="shared" si="54"/>
        <v>0.27869259096720023</v>
      </c>
      <c r="J64" s="29">
        <f t="shared" si="54"/>
        <v>0.33089373680506684</v>
      </c>
      <c r="K64" s="29">
        <f t="shared" si="54"/>
        <v>0.34108667999273079</v>
      </c>
      <c r="L64" s="29">
        <f t="shared" si="54"/>
        <v>0.31083337822550222</v>
      </c>
      <c r="M64" s="29">
        <f t="shared" si="54"/>
        <v>0.26489713655550079</v>
      </c>
      <c r="N64" s="35">
        <f t="shared" si="54"/>
        <v>0.29920121960902613</v>
      </c>
      <c r="O64" s="29">
        <f t="shared" si="54"/>
        <v>0.31366730668528559</v>
      </c>
      <c r="P64" s="29">
        <f t="shared" si="54"/>
        <v>0.33846365260409489</v>
      </c>
      <c r="Q64" s="29">
        <f t="shared" si="54"/>
        <v>0.30249517409022642</v>
      </c>
      <c r="R64" s="31">
        <v>0.31826349060726994</v>
      </c>
      <c r="S64" s="185">
        <f>S23/S22</f>
        <v>0.31333468125287872</v>
      </c>
      <c r="T64" s="31">
        <v>0.31826349060726994</v>
      </c>
      <c r="U64" s="31">
        <v>0.31826349060726994</v>
      </c>
      <c r="V64" s="31">
        <v>0.31826349060726994</v>
      </c>
      <c r="W64" s="31">
        <v>0.31826349060726994</v>
      </c>
      <c r="X64" s="35">
        <f>X23/X22</f>
        <v>0.31826349060727022</v>
      </c>
    </row>
    <row r="65" spans="2:25" s="48" customFormat="1" outlineLevel="1" x14ac:dyDescent="0.3">
      <c r="B65" s="378" t="s">
        <v>62</v>
      </c>
      <c r="C65" s="379"/>
      <c r="D65" s="158"/>
      <c r="E65" s="29">
        <f t="shared" ref="E65:X65" si="55">E13/E9</f>
        <v>0.45426605022591149</v>
      </c>
      <c r="F65" s="29">
        <f t="shared" si="55"/>
        <v>0.44553407294550185</v>
      </c>
      <c r="G65" s="29">
        <f t="shared" si="55"/>
        <v>0.47513188429026393</v>
      </c>
      <c r="H65" s="29">
        <f t="shared" si="55"/>
        <v>0.480563818704422</v>
      </c>
      <c r="I65" s="35">
        <f t="shared" si="55"/>
        <v>0.46497595385438706</v>
      </c>
      <c r="J65" s="29">
        <f t="shared" si="55"/>
        <v>0.45712566017582085</v>
      </c>
      <c r="K65" s="29">
        <f t="shared" si="55"/>
        <v>0.47187945264403053</v>
      </c>
      <c r="L65" s="29">
        <f t="shared" si="55"/>
        <v>0.48832594057475504</v>
      </c>
      <c r="M65" s="29">
        <f t="shared" si="55"/>
        <v>0.46381649065013075</v>
      </c>
      <c r="N65" s="35">
        <f t="shared" si="55"/>
        <v>0.47018862540492701</v>
      </c>
      <c r="O65" s="29">
        <f t="shared" si="55"/>
        <v>0.47538301580991404</v>
      </c>
      <c r="P65" s="29">
        <f t="shared" si="55"/>
        <v>0.4694275568946038</v>
      </c>
      <c r="Q65" s="29">
        <f t="shared" si="55"/>
        <v>0.48184567937844736</v>
      </c>
      <c r="R65" s="29">
        <f t="shared" si="55"/>
        <v>0.50904232552068163</v>
      </c>
      <c r="S65" s="185">
        <f t="shared" si="55"/>
        <v>0.48624159487783924</v>
      </c>
      <c r="T65" s="29">
        <f t="shared" si="55"/>
        <v>0.48117858057904178</v>
      </c>
      <c r="U65" s="29">
        <f t="shared" si="55"/>
        <v>0.48117858057904173</v>
      </c>
      <c r="V65" s="29">
        <f t="shared" si="55"/>
        <v>0.48117858057904167</v>
      </c>
      <c r="W65" s="29">
        <f t="shared" si="55"/>
        <v>0.48117858057904178</v>
      </c>
      <c r="X65" s="35">
        <f t="shared" si="55"/>
        <v>0.48117858057904167</v>
      </c>
    </row>
    <row r="66" spans="2:25" s="48" customFormat="1" outlineLevel="1" x14ac:dyDescent="0.3">
      <c r="B66" s="55" t="s">
        <v>52</v>
      </c>
      <c r="C66" s="56"/>
      <c r="D66" s="158"/>
      <c r="E66" s="29">
        <f t="shared" ref="E66:X66" si="56">E17/E9</f>
        <v>6.9874960596826644E-2</v>
      </c>
      <c r="F66" s="29">
        <f t="shared" si="56"/>
        <v>6.9204523508079208E-2</v>
      </c>
      <c r="G66" s="29">
        <f t="shared" si="56"/>
        <v>0.15814964772782711</v>
      </c>
      <c r="H66" s="29">
        <f t="shared" si="56"/>
        <v>8.0129532703242176E-2</v>
      </c>
      <c r="I66" s="35">
        <f t="shared" si="56"/>
        <v>9.5389030360279181E-2</v>
      </c>
      <c r="J66" s="29">
        <f t="shared" si="56"/>
        <v>6.6962809742202936E-2</v>
      </c>
      <c r="K66" s="29">
        <f t="shared" si="56"/>
        <v>7.4380998467618448E-2</v>
      </c>
      <c r="L66" s="29">
        <f t="shared" si="56"/>
        <v>0.12990829265575279</v>
      </c>
      <c r="M66" s="29">
        <f t="shared" si="56"/>
        <v>0.11140393372735191</v>
      </c>
      <c r="N66" s="35">
        <f t="shared" si="56"/>
        <v>9.8281715625395283E-2</v>
      </c>
      <c r="O66" s="29">
        <f t="shared" si="56"/>
        <v>4.2269349561175472E-2</v>
      </c>
      <c r="P66" s="29">
        <f t="shared" si="56"/>
        <v>3.9395814278797035E-2</v>
      </c>
      <c r="Q66" s="29">
        <f t="shared" si="56"/>
        <v>0.16280766265346078</v>
      </c>
      <c r="R66" s="29">
        <f t="shared" si="56"/>
        <v>0.11282326076678535</v>
      </c>
      <c r="S66" s="185">
        <f t="shared" si="56"/>
        <v>9.4864539112949925E-2</v>
      </c>
      <c r="T66" s="29">
        <f t="shared" si="56"/>
        <v>8.495951582514559E-2</v>
      </c>
      <c r="U66" s="29">
        <f t="shared" si="56"/>
        <v>8.4959515825145507E-2</v>
      </c>
      <c r="V66" s="29">
        <f t="shared" si="56"/>
        <v>8.4959515825145548E-2</v>
      </c>
      <c r="W66" s="29">
        <f t="shared" si="56"/>
        <v>8.4959515825145493E-2</v>
      </c>
      <c r="X66" s="35">
        <f t="shared" si="56"/>
        <v>8.4959515825145451E-2</v>
      </c>
    </row>
    <row r="67" spans="2:25" s="48" customFormat="1" outlineLevel="1" x14ac:dyDescent="0.3">
      <c r="B67" s="55" t="s">
        <v>53</v>
      </c>
      <c r="C67" s="56"/>
      <c r="D67" s="158"/>
      <c r="E67" s="29">
        <f t="shared" ref="E67:X67" si="57">E19/E9</f>
        <v>9.682673111274552E-2</v>
      </c>
      <c r="F67" s="29">
        <f t="shared" si="57"/>
        <v>9.1714770069311807E-2</v>
      </c>
      <c r="G67" s="29">
        <f t="shared" si="57"/>
        <v>0.18456831850143213</v>
      </c>
      <c r="H67" s="29">
        <f t="shared" si="57"/>
        <v>0.10373912716044743</v>
      </c>
      <c r="I67" s="35">
        <f t="shared" si="57"/>
        <v>0.12013195748914424</v>
      </c>
      <c r="J67" s="29">
        <f t="shared" si="57"/>
        <v>9.3302023550156404E-2</v>
      </c>
      <c r="K67" s="29">
        <f t="shared" si="57"/>
        <v>9.7601957147081836E-2</v>
      </c>
      <c r="L67" s="29">
        <f t="shared" si="57"/>
        <v>0.15706536498408877</v>
      </c>
      <c r="M67" s="29">
        <f t="shared" si="57"/>
        <v>0.1294302877628136</v>
      </c>
      <c r="N67" s="35">
        <f t="shared" si="57"/>
        <v>0.12127702349954123</v>
      </c>
      <c r="O67" s="29">
        <f t="shared" si="57"/>
        <v>7.2023791321366284E-2</v>
      </c>
      <c r="P67" s="29">
        <f t="shared" si="57"/>
        <v>6.6202184322375887E-2</v>
      </c>
      <c r="Q67" s="29">
        <f t="shared" si="57"/>
        <v>0.18595575588636512</v>
      </c>
      <c r="R67" s="29">
        <f t="shared" si="57"/>
        <v>0.13782326076678536</v>
      </c>
      <c r="S67" s="185">
        <f t="shared" si="57"/>
        <v>0.1207506578742963</v>
      </c>
      <c r="T67" s="29">
        <f t="shared" si="57"/>
        <v>0.1099595158251456</v>
      </c>
      <c r="U67" s="29">
        <f t="shared" si="57"/>
        <v>0.10995951582514552</v>
      </c>
      <c r="V67" s="29">
        <f t="shared" si="57"/>
        <v>0.10995951582514556</v>
      </c>
      <c r="W67" s="29">
        <f t="shared" si="57"/>
        <v>0.1099595158251455</v>
      </c>
      <c r="X67" s="35">
        <f t="shared" si="57"/>
        <v>0.10995951582514545</v>
      </c>
    </row>
    <row r="68" spans="2:25" s="48" customFormat="1" x14ac:dyDescent="0.3">
      <c r="B68" s="406" t="s">
        <v>67</v>
      </c>
      <c r="C68" s="407"/>
      <c r="D68" s="254"/>
      <c r="E68" s="255"/>
      <c r="F68" s="255"/>
      <c r="G68" s="255"/>
      <c r="H68" s="255"/>
      <c r="I68" s="256"/>
      <c r="J68" s="255"/>
      <c r="K68" s="255"/>
      <c r="L68" s="255"/>
      <c r="M68" s="255"/>
      <c r="N68" s="256"/>
      <c r="O68" s="255"/>
      <c r="P68" s="255"/>
      <c r="Q68" s="255"/>
      <c r="R68" s="255"/>
      <c r="S68" s="256"/>
      <c r="T68" s="255"/>
      <c r="U68" s="255"/>
      <c r="V68" s="255"/>
      <c r="W68" s="255"/>
      <c r="X68" s="256"/>
    </row>
    <row r="69" spans="2:25" s="27" customFormat="1" ht="15" customHeight="1" outlineLevel="1" x14ac:dyDescent="0.3">
      <c r="B69" s="70" t="s">
        <v>68</v>
      </c>
      <c r="C69" s="38"/>
      <c r="D69" s="104"/>
      <c r="E69" s="228">
        <v>0.16900000000000001</v>
      </c>
      <c r="F69" s="228">
        <v>0.16600000000000001</v>
      </c>
      <c r="G69" s="228">
        <v>0.29099999999999998</v>
      </c>
      <c r="H69" s="228">
        <f>I69-G69-F69-E69</f>
        <v>0.23900000000000002</v>
      </c>
      <c r="I69" s="77">
        <v>0.86499999999999999</v>
      </c>
      <c r="J69" s="228">
        <v>0.215</v>
      </c>
      <c r="K69" s="228">
        <v>0.17699999999999999</v>
      </c>
      <c r="L69" s="228">
        <v>0.27</v>
      </c>
      <c r="M69" s="228">
        <f>N69-L69-K69-J69</f>
        <v>0.41400000000000003</v>
      </c>
      <c r="N69" s="77">
        <v>1.0760000000000001</v>
      </c>
      <c r="O69" s="228">
        <v>0.221</v>
      </c>
      <c r="P69" s="228">
        <v>0.15</v>
      </c>
      <c r="Q69" s="228">
        <v>0.184</v>
      </c>
      <c r="R69" s="228">
        <f t="shared" ref="R69" si="58">Q69/Q73*R73</f>
        <v>0.24096657325134516</v>
      </c>
      <c r="S69" s="245">
        <f>SUM(O69:R69)</f>
        <v>0.79596657325134512</v>
      </c>
      <c r="T69" s="228">
        <f>R69/R73*T73</f>
        <v>0.165538360235716</v>
      </c>
      <c r="U69" s="228">
        <f t="shared" ref="U69:W69" si="59">T69/T73*U73</f>
        <v>0.19277523955931375</v>
      </c>
      <c r="V69" s="228">
        <f t="shared" si="59"/>
        <v>0.21859251857545497</v>
      </c>
      <c r="W69" s="228">
        <f t="shared" si="59"/>
        <v>0.28915988790161423</v>
      </c>
      <c r="X69" s="77">
        <f>SUM(T69:W69)</f>
        <v>0.86606600627209884</v>
      </c>
      <c r="Y69" s="37"/>
    </row>
    <row r="70" spans="2:25" s="48" customFormat="1" ht="15" customHeight="1" outlineLevel="1" x14ac:dyDescent="0.3">
      <c r="B70" s="70" t="s">
        <v>69</v>
      </c>
      <c r="C70" s="38"/>
      <c r="D70" s="104"/>
      <c r="E70" s="228">
        <v>0.73099999999999998</v>
      </c>
      <c r="F70" s="228">
        <v>0.82799999999999996</v>
      </c>
      <c r="G70" s="228">
        <v>0.86599999999999999</v>
      </c>
      <c r="H70" s="228">
        <f t="shared" ref="H70:H71" si="60">I70-G70-F70-E70</f>
        <v>0.93400000000000005</v>
      </c>
      <c r="I70" s="77">
        <v>3.359</v>
      </c>
      <c r="J70" s="228">
        <v>0.83199999999999996</v>
      </c>
      <c r="K70" s="228">
        <v>0.94199999999999995</v>
      </c>
      <c r="L70" s="228">
        <v>0.96299999999999997</v>
      </c>
      <c r="M70" s="228">
        <f t="shared" ref="M70:M71" si="61">N70-L70-K70-J70</f>
        <v>0.51899999999999979</v>
      </c>
      <c r="N70" s="77">
        <v>3.2559999999999998</v>
      </c>
      <c r="O70" s="228">
        <v>0.82899999999999996</v>
      </c>
      <c r="P70" s="228">
        <v>0.74099999999999999</v>
      </c>
      <c r="Q70" s="228">
        <v>1.028</v>
      </c>
      <c r="R70" s="228">
        <f t="shared" ref="R70" si="62">Q70/Q73*R73</f>
        <v>1.3462697679477327</v>
      </c>
      <c r="S70" s="245">
        <f t="shared" ref="S70:S71" si="63">SUM(O70:R70)</f>
        <v>3.9442697679477323</v>
      </c>
      <c r="T70" s="228">
        <f>R70/R73*T73</f>
        <v>0.92485562131693488</v>
      </c>
      <c r="U70" s="228">
        <f t="shared" ref="U70:W70" si="64">T70/T73*U73</f>
        <v>1.0770268818857309</v>
      </c>
      <c r="V70" s="228">
        <f t="shared" si="64"/>
        <v>1.2212668972585199</v>
      </c>
      <c r="W70" s="228">
        <f t="shared" si="64"/>
        <v>1.6155237215372791</v>
      </c>
      <c r="X70" s="77">
        <f t="shared" ref="X70:X71" si="65">SUM(T70:W70)</f>
        <v>4.8386731219984647</v>
      </c>
      <c r="Y70" s="37"/>
    </row>
    <row r="71" spans="2:25" s="48" customFormat="1" ht="15" customHeight="1" outlineLevel="1" x14ac:dyDescent="0.3">
      <c r="B71" s="70" t="s">
        <v>70</v>
      </c>
      <c r="C71" s="38"/>
      <c r="D71" s="104"/>
      <c r="E71" s="228">
        <v>0.33800000000000002</v>
      </c>
      <c r="F71" s="228">
        <v>0.20300000000000001</v>
      </c>
      <c r="G71" s="228">
        <v>0.31900000000000001</v>
      </c>
      <c r="H71" s="228">
        <f t="shared" si="60"/>
        <v>0.436</v>
      </c>
      <c r="I71" s="77">
        <v>1.296</v>
      </c>
      <c r="J71" s="228">
        <v>0.309</v>
      </c>
      <c r="K71" s="228">
        <v>0.30599999999999999</v>
      </c>
      <c r="L71" s="228">
        <v>0.47399999999999998</v>
      </c>
      <c r="M71" s="228">
        <f t="shared" si="61"/>
        <v>0.36800000000000005</v>
      </c>
      <c r="N71" s="77">
        <v>1.4570000000000001</v>
      </c>
      <c r="O71" s="228">
        <v>0.48499999999999999</v>
      </c>
      <c r="P71" s="228">
        <v>0.38700000000000001</v>
      </c>
      <c r="Q71" s="228">
        <v>0.44400000000000001</v>
      </c>
      <c r="R71" s="228">
        <f t="shared" ref="R71" si="66">Q71/Q73*R73</f>
        <v>0.58146281806302857</v>
      </c>
      <c r="S71" s="245">
        <f t="shared" si="63"/>
        <v>1.8974628180630286</v>
      </c>
      <c r="T71" s="228">
        <f>R71/R73*T73</f>
        <v>0.39945126056879293</v>
      </c>
      <c r="U71" s="228">
        <f t="shared" ref="U71:W71" si="67">T71/T73*U73</f>
        <v>0.46517503458877879</v>
      </c>
      <c r="V71" s="228">
        <f t="shared" si="67"/>
        <v>0.52747325134511946</v>
      </c>
      <c r="W71" s="228">
        <f t="shared" si="67"/>
        <v>0.69775538167563411</v>
      </c>
      <c r="X71" s="77">
        <f t="shared" si="65"/>
        <v>2.0898549281783252</v>
      </c>
      <c r="Y71" s="37"/>
    </row>
    <row r="72" spans="2:25" s="48" customFormat="1" ht="15" customHeight="1" outlineLevel="1" x14ac:dyDescent="0.45">
      <c r="B72" s="70" t="s">
        <v>71</v>
      </c>
      <c r="C72" s="38"/>
      <c r="D72" s="104"/>
      <c r="E72" s="246">
        <v>1.84</v>
      </c>
      <c r="F72" s="230">
        <v>1.95</v>
      </c>
      <c r="G72" s="230">
        <v>2.3149999999999999</v>
      </c>
      <c r="H72" s="230">
        <v>2.153</v>
      </c>
      <c r="I72" s="80">
        <v>8.2579999999999991</v>
      </c>
      <c r="J72" s="230">
        <v>1.7509999999999999</v>
      </c>
      <c r="K72" s="230">
        <v>2.0299999999999998</v>
      </c>
      <c r="L72" s="230">
        <v>2.1930000000000001</v>
      </c>
      <c r="M72" s="230">
        <v>2.42</v>
      </c>
      <c r="N72" s="80">
        <v>8.3940000000000001</v>
      </c>
      <c r="O72" s="230">
        <v>2.3570000000000002</v>
      </c>
      <c r="P72" s="230">
        <v>2.7080000000000002</v>
      </c>
      <c r="Q72" s="230">
        <v>2.2469999999999999</v>
      </c>
      <c r="R72" s="230">
        <f t="shared" ref="R72" si="68">Q72/Q73*R73</f>
        <v>2.9426733157378941</v>
      </c>
      <c r="S72" s="247">
        <f>SUM(O72:R72)</f>
        <v>10.254673315737895</v>
      </c>
      <c r="T72" s="230">
        <f>R72/R73*T73</f>
        <v>2.0215472578785532</v>
      </c>
      <c r="U72" s="230">
        <f t="shared" ref="U72" si="69">T72/T73*U73</f>
        <v>2.3541628439661841</v>
      </c>
      <c r="V72" s="230">
        <f t="shared" ref="V72" si="70">U72/U73*V73</f>
        <v>2.6694423328209087</v>
      </c>
      <c r="W72" s="230">
        <f t="shared" ref="W72" si="71">V72/V73*W73</f>
        <v>3.5312079788854729</v>
      </c>
      <c r="X72" s="80">
        <f>SUM(T72:W72)</f>
        <v>10.576360413551118</v>
      </c>
      <c r="Y72" s="37"/>
    </row>
    <row r="73" spans="2:25" s="50" customFormat="1" ht="15" customHeight="1" outlineLevel="1" x14ac:dyDescent="0.3">
      <c r="B73" s="72" t="s">
        <v>73</v>
      </c>
      <c r="C73" s="38"/>
      <c r="D73" s="104"/>
      <c r="E73" s="47">
        <f t="shared" ref="E73:Q73" si="72">SUM(E69:E72)</f>
        <v>3.0780000000000003</v>
      </c>
      <c r="F73" s="47">
        <f t="shared" si="72"/>
        <v>3.1470000000000002</v>
      </c>
      <c r="G73" s="47">
        <f t="shared" si="72"/>
        <v>3.7909999999999999</v>
      </c>
      <c r="H73" s="47">
        <f t="shared" si="72"/>
        <v>3.762</v>
      </c>
      <c r="I73" s="81">
        <f t="shared" si="72"/>
        <v>13.777999999999999</v>
      </c>
      <c r="J73" s="47">
        <f t="shared" si="72"/>
        <v>3.1069999999999998</v>
      </c>
      <c r="K73" s="47">
        <f t="shared" si="72"/>
        <v>3.4550000000000001</v>
      </c>
      <c r="L73" s="47">
        <f t="shared" si="72"/>
        <v>3.9000000000000004</v>
      </c>
      <c r="M73" s="47">
        <f t="shared" si="72"/>
        <v>3.7210000000000001</v>
      </c>
      <c r="N73" s="81">
        <f>SUM(N69:N72)</f>
        <v>14.183</v>
      </c>
      <c r="O73" s="47">
        <f t="shared" si="72"/>
        <v>3.8920000000000003</v>
      </c>
      <c r="P73" s="47">
        <f t="shared" si="72"/>
        <v>3.9860000000000002</v>
      </c>
      <c r="Q73" s="47">
        <f t="shared" si="72"/>
        <v>3.9029999999999996</v>
      </c>
      <c r="R73" s="47">
        <f>R74*R9</f>
        <v>5.1113724750000005</v>
      </c>
      <c r="S73" s="419">
        <f>SUM(S69:S72)</f>
        <v>16.892372475000002</v>
      </c>
      <c r="T73" s="47">
        <f>T74*T9</f>
        <v>3.5113924999999968</v>
      </c>
      <c r="U73" s="47">
        <f>U74*U9</f>
        <v>4.0891400000000075</v>
      </c>
      <c r="V73" s="47">
        <f>V74*V9</f>
        <v>4.6367750000000028</v>
      </c>
      <c r="W73" s="47">
        <f>W74*W9</f>
        <v>6.13364697</v>
      </c>
      <c r="X73" s="81">
        <f>SUM(X69:X72)</f>
        <v>18.370954470000008</v>
      </c>
      <c r="Y73" s="73"/>
    </row>
    <row r="74" spans="2:25" s="48" customFormat="1" ht="15" customHeight="1" outlineLevel="1" x14ac:dyDescent="0.3">
      <c r="B74" s="70" t="s">
        <v>74</v>
      </c>
      <c r="C74" s="38"/>
      <c r="D74" s="104"/>
      <c r="E74" s="29">
        <f t="shared" ref="E74:Q74" si="73">E73/E9</f>
        <v>2.6951770515918887E-2</v>
      </c>
      <c r="F74" s="29">
        <f t="shared" si="73"/>
        <v>2.2510246561232593E-2</v>
      </c>
      <c r="G74" s="29">
        <f t="shared" si="73"/>
        <v>2.6418670773605019E-2</v>
      </c>
      <c r="H74" s="29">
        <f t="shared" si="73"/>
        <v>2.3609594457205254E-2</v>
      </c>
      <c r="I74" s="35">
        <f t="shared" si="73"/>
        <v>2.4742927128865069E-2</v>
      </c>
      <c r="J74" s="29">
        <f t="shared" si="73"/>
        <v>2.6339213807953475E-2</v>
      </c>
      <c r="K74" s="29">
        <f t="shared" si="73"/>
        <v>2.3220958679463395E-2</v>
      </c>
      <c r="L74" s="29">
        <f t="shared" si="73"/>
        <v>2.7157072328335967E-2</v>
      </c>
      <c r="M74" s="29">
        <f t="shared" si="73"/>
        <v>1.802635403546168E-2</v>
      </c>
      <c r="N74" s="35">
        <f t="shared" si="73"/>
        <v>2.2995307874145964E-2</v>
      </c>
      <c r="O74" s="29">
        <f t="shared" si="73"/>
        <v>2.9754441760190823E-2</v>
      </c>
      <c r="P74" s="29">
        <f t="shared" si="73"/>
        <v>2.6806370043578848E-2</v>
      </c>
      <c r="Q74" s="29">
        <f t="shared" si="73"/>
        <v>2.3148093232904333E-2</v>
      </c>
      <c r="R74" s="31">
        <v>2.5000000000000001E-2</v>
      </c>
      <c r="S74" s="185">
        <f>S73/S9</f>
        <v>2.5886118761346374E-2</v>
      </c>
      <c r="T74" s="59">
        <v>2.5000000000000001E-2</v>
      </c>
      <c r="U74" s="31">
        <v>2.5000000000000001E-2</v>
      </c>
      <c r="V74" s="31">
        <v>2.5000000000000001E-2</v>
      </c>
      <c r="W74" s="31">
        <v>2.5000000000000001E-2</v>
      </c>
      <c r="X74" s="35">
        <f>X73/X9</f>
        <v>2.5000000000000005E-2</v>
      </c>
    </row>
    <row r="75" spans="2:25" s="48" customFormat="1" ht="15" customHeight="1" x14ac:dyDescent="0.3">
      <c r="B75" s="269" t="s">
        <v>164</v>
      </c>
      <c r="C75" s="257"/>
      <c r="D75" s="258"/>
      <c r="E75" s="255"/>
      <c r="F75" s="255"/>
      <c r="G75" s="255"/>
      <c r="H75" s="255"/>
      <c r="I75" s="256"/>
      <c r="J75" s="255"/>
      <c r="K75" s="255"/>
      <c r="L75" s="255"/>
      <c r="M75" s="255"/>
      <c r="N75" s="256"/>
      <c r="O75" s="255"/>
      <c r="P75" s="255"/>
      <c r="Q75" s="255"/>
      <c r="R75" s="255"/>
      <c r="S75" s="256"/>
      <c r="T75" s="255"/>
      <c r="U75" s="255"/>
      <c r="V75" s="255"/>
      <c r="W75" s="255"/>
      <c r="X75" s="256"/>
    </row>
    <row r="76" spans="2:25" s="49" customFormat="1" ht="15" customHeight="1" outlineLevel="1" x14ac:dyDescent="0.3">
      <c r="B76" s="70" t="s">
        <v>75</v>
      </c>
      <c r="C76" s="71"/>
      <c r="D76" s="151"/>
      <c r="E76" s="228">
        <f t="shared" ref="E76:X76" si="74">E24</f>
        <v>5.2799999999999896</v>
      </c>
      <c r="F76" s="228">
        <f t="shared" si="74"/>
        <v>8.5299999999999976</v>
      </c>
      <c r="G76" s="228">
        <f t="shared" si="74"/>
        <v>14.60700000000001</v>
      </c>
      <c r="H76" s="228">
        <f t="shared" si="74"/>
        <v>9.3860000000000134</v>
      </c>
      <c r="I76" s="77">
        <f t="shared" si="74"/>
        <v>37.803000000000019</v>
      </c>
      <c r="J76" s="228">
        <f t="shared" si="74"/>
        <v>4.7540000000000004</v>
      </c>
      <c r="K76" s="228">
        <f t="shared" si="74"/>
        <v>7.2520000000000149</v>
      </c>
      <c r="L76" s="228">
        <f t="shared" si="74"/>
        <v>12.793000000000006</v>
      </c>
      <c r="M76" s="228">
        <f t="shared" si="74"/>
        <v>19.330999999999982</v>
      </c>
      <c r="N76" s="77">
        <f t="shared" si="74"/>
        <v>44.130000000000052</v>
      </c>
      <c r="O76" s="228">
        <f t="shared" si="74"/>
        <v>3.9319999999999968</v>
      </c>
      <c r="P76" s="228">
        <f t="shared" si="74"/>
        <v>4.8140000000000045</v>
      </c>
      <c r="Q76" s="228">
        <f t="shared" si="74"/>
        <v>19.512000000000022</v>
      </c>
      <c r="R76" s="228">
        <f t="shared" si="74"/>
        <v>16.384334327360484</v>
      </c>
      <c r="S76" s="77">
        <f t="shared" si="74"/>
        <v>44.64233432736043</v>
      </c>
      <c r="T76" s="228">
        <f t="shared" si="74"/>
        <v>8.5875929104296365</v>
      </c>
      <c r="U76" s="228">
        <f t="shared" si="74"/>
        <v>10.000553818393788</v>
      </c>
      <c r="V76" s="228">
        <f t="shared" si="74"/>
        <v>11.339870469409904</v>
      </c>
      <c r="W76" s="228">
        <f t="shared" si="74"/>
        <v>15.000676579063779</v>
      </c>
      <c r="X76" s="77">
        <f t="shared" si="74"/>
        <v>44.928693777297049</v>
      </c>
    </row>
    <row r="77" spans="2:25" s="49" customFormat="1" ht="15" customHeight="1" outlineLevel="1" x14ac:dyDescent="0.3">
      <c r="B77" s="70" t="s">
        <v>76</v>
      </c>
      <c r="C77" s="71"/>
      <c r="D77" s="151"/>
      <c r="E77" s="228">
        <f t="shared" ref="E77:X77" si="75">E73</f>
        <v>3.0780000000000003</v>
      </c>
      <c r="F77" s="228">
        <f t="shared" si="75"/>
        <v>3.1470000000000002</v>
      </c>
      <c r="G77" s="228">
        <f t="shared" si="75"/>
        <v>3.7909999999999999</v>
      </c>
      <c r="H77" s="228">
        <f t="shared" si="75"/>
        <v>3.762</v>
      </c>
      <c r="I77" s="77">
        <f t="shared" si="75"/>
        <v>13.777999999999999</v>
      </c>
      <c r="J77" s="228">
        <f t="shared" si="75"/>
        <v>3.1069999999999998</v>
      </c>
      <c r="K77" s="228">
        <f>K73</f>
        <v>3.4550000000000001</v>
      </c>
      <c r="L77" s="228">
        <f t="shared" si="75"/>
        <v>3.9000000000000004</v>
      </c>
      <c r="M77" s="228">
        <f t="shared" si="75"/>
        <v>3.7210000000000001</v>
      </c>
      <c r="N77" s="77">
        <f t="shared" si="75"/>
        <v>14.183</v>
      </c>
      <c r="O77" s="228">
        <f t="shared" si="75"/>
        <v>3.8920000000000003</v>
      </c>
      <c r="P77" s="228">
        <f t="shared" si="75"/>
        <v>3.9860000000000002</v>
      </c>
      <c r="Q77" s="228">
        <f t="shared" si="75"/>
        <v>3.9029999999999996</v>
      </c>
      <c r="R77" s="228">
        <f>R73</f>
        <v>5.1113724750000005</v>
      </c>
      <c r="S77" s="77">
        <f t="shared" si="75"/>
        <v>16.892372475000002</v>
      </c>
      <c r="T77" s="228">
        <f t="shared" si="75"/>
        <v>3.5113924999999968</v>
      </c>
      <c r="U77" s="228">
        <f t="shared" si="75"/>
        <v>4.0891400000000075</v>
      </c>
      <c r="V77" s="228">
        <f t="shared" si="75"/>
        <v>4.6367750000000028</v>
      </c>
      <c r="W77" s="228">
        <f t="shared" si="75"/>
        <v>6.13364697</v>
      </c>
      <c r="X77" s="77">
        <f t="shared" si="75"/>
        <v>18.370954470000008</v>
      </c>
    </row>
    <row r="78" spans="2:25" s="49" customFormat="1" ht="15" customHeight="1" outlineLevel="1" x14ac:dyDescent="0.3">
      <c r="B78" s="70" t="s">
        <v>77</v>
      </c>
      <c r="C78" s="71"/>
      <c r="D78" s="151"/>
      <c r="E78" s="228">
        <f>2.167+0.975</f>
        <v>3.1419999999999999</v>
      </c>
      <c r="F78" s="228">
        <f>2.215+0.963</f>
        <v>3.1779999999999999</v>
      </c>
      <c r="G78" s="228">
        <f>2.294+0.964</f>
        <v>3.258</v>
      </c>
      <c r="H78" s="228">
        <f>2.516+0.955</f>
        <v>3.4710000000000001</v>
      </c>
      <c r="I78" s="77">
        <f>SUM(E78:H78)</f>
        <v>13.048999999999999</v>
      </c>
      <c r="J78" s="228">
        <f>2.621+0.94</f>
        <v>3.5609999999999999</v>
      </c>
      <c r="K78" s="228">
        <f>2.529+0.921</f>
        <v>3.45</v>
      </c>
      <c r="L78" s="228">
        <f>2.626+0.932</f>
        <v>3.5579999999999998</v>
      </c>
      <c r="M78" s="228">
        <f>3.599+0.922</f>
        <v>4.5209999999999999</v>
      </c>
      <c r="N78" s="77">
        <f>SUM(J78:M78)</f>
        <v>15.09</v>
      </c>
      <c r="O78" s="228">
        <f>2.467+0.908</f>
        <v>3.375</v>
      </c>
      <c r="P78" s="228">
        <f t="shared" ref="P78" si="76">P125</f>
        <v>3.3539999999999996</v>
      </c>
      <c r="Q78" s="228">
        <f>Q125</f>
        <v>3.4420000000000006</v>
      </c>
      <c r="R78" s="228">
        <v>3.2</v>
      </c>
      <c r="S78" s="77">
        <f>SUM(O78:R78)</f>
        <v>13.370999999999999</v>
      </c>
      <c r="T78" s="248">
        <f>R78</f>
        <v>3.2</v>
      </c>
      <c r="U78" s="248">
        <f>T78</f>
        <v>3.2</v>
      </c>
      <c r="V78" s="248">
        <f>U78</f>
        <v>3.2</v>
      </c>
      <c r="W78" s="248">
        <f>V78</f>
        <v>3.2</v>
      </c>
      <c r="X78" s="77">
        <f>SUM(T78:W78)</f>
        <v>12.8</v>
      </c>
    </row>
    <row r="79" spans="2:25" s="49" customFormat="1" ht="15" customHeight="1" outlineLevel="1" x14ac:dyDescent="0.3">
      <c r="B79" s="70" t="s">
        <v>78</v>
      </c>
      <c r="C79" s="71"/>
      <c r="D79" s="151"/>
      <c r="E79" s="228">
        <v>-0.14499999999999999</v>
      </c>
      <c r="F79" s="228">
        <v>-0.17</v>
      </c>
      <c r="G79" s="228">
        <v>-0.184</v>
      </c>
      <c r="H79" s="228">
        <v>-0.17399999999999999</v>
      </c>
      <c r="I79" s="77">
        <f>-(I20+I21)</f>
        <v>0.70799999999999996</v>
      </c>
      <c r="J79" s="228">
        <v>-0.154</v>
      </c>
      <c r="K79" s="228">
        <v>-0.17599999999999999</v>
      </c>
      <c r="L79" s="228">
        <v>-0.152</v>
      </c>
      <c r="M79" s="228">
        <v>-0.19600000000000001</v>
      </c>
      <c r="N79" s="77">
        <f>-(N20+N21)</f>
        <v>-2.3530000000000002</v>
      </c>
      <c r="O79" s="228">
        <v>-0.27200000000000002</v>
      </c>
      <c r="P79" s="228">
        <v>-0.19800000000000001</v>
      </c>
      <c r="Q79" s="228">
        <v>-0.217</v>
      </c>
      <c r="R79" s="228">
        <v>-0.2</v>
      </c>
      <c r="S79" s="77">
        <f>SUM(O79:R79)</f>
        <v>-0.88700000000000001</v>
      </c>
      <c r="T79" s="228">
        <f>-(T20+T21)</f>
        <v>-0.6635969063085555</v>
      </c>
      <c r="U79" s="228">
        <f>-(U20+U21)</f>
        <v>-0.77278192439682392</v>
      </c>
      <c r="V79" s="228">
        <f>-(V20+V21)</f>
        <v>-0.87627616259044161</v>
      </c>
      <c r="W79" s="228">
        <f>-(W20+W21)</f>
        <v>-1.1591609749353993</v>
      </c>
      <c r="X79" s="77">
        <f>SUM(T79:W79)</f>
        <v>-3.47181596823122</v>
      </c>
    </row>
    <row r="80" spans="2:25" s="49" customFormat="1" ht="15" customHeight="1" outlineLevel="1" x14ac:dyDescent="0.3">
      <c r="B80" s="333" t="s">
        <v>753</v>
      </c>
      <c r="C80" s="334"/>
      <c r="D80" s="337"/>
      <c r="E80" s="228">
        <v>0.36899999999999999</v>
      </c>
      <c r="F80" s="228">
        <v>0.27600000000000002</v>
      </c>
      <c r="G80" s="228">
        <v>0.496</v>
      </c>
      <c r="H80" s="228">
        <v>7.2999999999999995E-2</v>
      </c>
      <c r="I80" s="245"/>
      <c r="J80" s="228">
        <f>-0.51</f>
        <v>-0.51</v>
      </c>
      <c r="K80" s="228">
        <v>0.03</v>
      </c>
      <c r="L80" s="228">
        <v>-1.2999999999999999E-2</v>
      </c>
      <c r="M80" s="228">
        <f>0.567+0.099</f>
        <v>0.66599999999999993</v>
      </c>
      <c r="N80" s="245"/>
      <c r="O80" s="228">
        <f>1.358+0.056</f>
        <v>1.4140000000000001</v>
      </c>
      <c r="P80" s="228">
        <f>-0.505+0.305+1.702</f>
        <v>1.502</v>
      </c>
      <c r="Q80" s="228">
        <f>0.376+0.103-0.037</f>
        <v>0.442</v>
      </c>
      <c r="R80" s="228">
        <v>0.6</v>
      </c>
      <c r="S80" s="245">
        <f>SUM(O80:R80)</f>
        <v>3.9580000000000006</v>
      </c>
      <c r="T80" s="248">
        <v>0</v>
      </c>
      <c r="U80" s="248">
        <v>0</v>
      </c>
      <c r="V80" s="248">
        <v>0</v>
      </c>
      <c r="W80" s="248">
        <v>0</v>
      </c>
      <c r="X80" s="245">
        <f t="shared" ref="X80:X81" si="77">SUM(T80:W80)</f>
        <v>0</v>
      </c>
    </row>
    <row r="81" spans="2:32" s="49" customFormat="1" ht="15" customHeight="1" outlineLevel="1" x14ac:dyDescent="0.45">
      <c r="B81" s="70" t="s">
        <v>79</v>
      </c>
      <c r="C81" s="71"/>
      <c r="D81" s="151"/>
      <c r="E81" s="230">
        <f t="shared" ref="E81:W81" si="78">E23</f>
        <v>2.5129999999999999</v>
      </c>
      <c r="F81" s="230">
        <f t="shared" si="78"/>
        <v>1.2370000000000001</v>
      </c>
      <c r="G81" s="230">
        <f t="shared" si="78"/>
        <v>7.7130000000000001</v>
      </c>
      <c r="H81" s="230">
        <f t="shared" si="78"/>
        <v>3.1429999999999998</v>
      </c>
      <c r="I81" s="80">
        <f t="shared" si="78"/>
        <v>14.606000000000002</v>
      </c>
      <c r="J81" s="230">
        <f t="shared" si="78"/>
        <v>2.351</v>
      </c>
      <c r="K81" s="230">
        <f t="shared" si="78"/>
        <v>3.754</v>
      </c>
      <c r="L81" s="230">
        <f t="shared" si="78"/>
        <v>5.77</v>
      </c>
      <c r="M81" s="230">
        <f t="shared" si="78"/>
        <v>6.9660000000000002</v>
      </c>
      <c r="N81" s="80">
        <f t="shared" si="78"/>
        <v>18.841000000000001</v>
      </c>
      <c r="O81" s="230">
        <f t="shared" si="78"/>
        <v>1.7969999999999999</v>
      </c>
      <c r="P81" s="230">
        <f t="shared" si="78"/>
        <v>2.4630000000000001</v>
      </c>
      <c r="Q81" s="230">
        <f t="shared" si="78"/>
        <v>8.4619999999999997</v>
      </c>
      <c r="R81" s="230">
        <f t="shared" si="78"/>
        <v>7.6489015366761146</v>
      </c>
      <c r="S81" s="80">
        <f t="shared" si="78"/>
        <v>20.370901536676115</v>
      </c>
      <c r="T81" s="230">
        <f t="shared" si="78"/>
        <v>4.0090522627608092</v>
      </c>
      <c r="U81" s="230">
        <f t="shared" si="78"/>
        <v>4.6686822876524818</v>
      </c>
      <c r="V81" s="230">
        <f t="shared" si="78"/>
        <v>5.2939320527861167</v>
      </c>
      <c r="W81" s="230">
        <f t="shared" si="78"/>
        <v>7.002951468414448</v>
      </c>
      <c r="X81" s="80">
        <f t="shared" si="77"/>
        <v>20.974618071613854</v>
      </c>
    </row>
    <row r="82" spans="2:32" s="48" customFormat="1" ht="15" customHeight="1" outlineLevel="1" x14ac:dyDescent="0.3">
      <c r="B82" s="82" t="s">
        <v>72</v>
      </c>
      <c r="C82" s="83"/>
      <c r="D82" s="22"/>
      <c r="E82" s="47">
        <f t="shared" ref="E82:X82" si="79">SUM(E76:E81)</f>
        <v>14.236999999999989</v>
      </c>
      <c r="F82" s="47">
        <f t="shared" si="79"/>
        <v>16.197999999999997</v>
      </c>
      <c r="G82" s="47">
        <f t="shared" si="79"/>
        <v>29.681000000000008</v>
      </c>
      <c r="H82" s="47">
        <f t="shared" si="79"/>
        <v>19.661000000000016</v>
      </c>
      <c r="I82" s="81">
        <f t="shared" si="79"/>
        <v>79.944000000000017</v>
      </c>
      <c r="J82" s="47">
        <f>SUM(J76:J81)</f>
        <v>13.109000000000002</v>
      </c>
      <c r="K82" s="47">
        <f>SUM(K76:K81)</f>
        <v>17.765000000000015</v>
      </c>
      <c r="L82" s="47">
        <f t="shared" si="79"/>
        <v>25.856000000000002</v>
      </c>
      <c r="M82" s="47">
        <f t="shared" si="79"/>
        <v>35.008999999999979</v>
      </c>
      <c r="N82" s="81">
        <f t="shared" si="79"/>
        <v>89.891000000000048</v>
      </c>
      <c r="O82" s="47">
        <f t="shared" si="79"/>
        <v>14.137999999999998</v>
      </c>
      <c r="P82" s="47">
        <f t="shared" si="79"/>
        <v>15.921000000000003</v>
      </c>
      <c r="Q82" s="47">
        <f>SUM(Q76:Q81)</f>
        <v>35.544000000000025</v>
      </c>
      <c r="R82" s="47">
        <f t="shared" si="79"/>
        <v>32.744608339036603</v>
      </c>
      <c r="S82" s="81">
        <f t="shared" si="79"/>
        <v>98.34760833903654</v>
      </c>
      <c r="T82" s="47">
        <f t="shared" si="79"/>
        <v>18.644440766881885</v>
      </c>
      <c r="U82" s="47">
        <f t="shared" si="79"/>
        <v>21.185594181649456</v>
      </c>
      <c r="V82" s="47">
        <f t="shared" si="79"/>
        <v>23.594301359605581</v>
      </c>
      <c r="W82" s="47">
        <f t="shared" si="79"/>
        <v>30.178114042542827</v>
      </c>
      <c r="X82" s="81">
        <f t="shared" si="79"/>
        <v>93.602450350679675</v>
      </c>
    </row>
    <row r="83" spans="2:32" s="50" customFormat="1" ht="15" customHeight="1" outlineLevel="1" x14ac:dyDescent="0.3">
      <c r="B83" s="199" t="s">
        <v>90</v>
      </c>
      <c r="C83" s="200"/>
      <c r="D83" s="161"/>
      <c r="E83" s="262">
        <f t="shared" ref="E83:X83" si="80">E82/E9</f>
        <v>0.12466288396203277</v>
      </c>
      <c r="F83" s="262">
        <f t="shared" si="80"/>
        <v>0.11586303584329376</v>
      </c>
      <c r="G83" s="262">
        <f t="shared" si="80"/>
        <v>0.20684056112671348</v>
      </c>
      <c r="H83" s="262">
        <f t="shared" si="80"/>
        <v>0.12338868597105605</v>
      </c>
      <c r="I83" s="263">
        <f t="shared" si="80"/>
        <v>0.14356572553273259</v>
      </c>
      <c r="J83" s="262">
        <f t="shared" si="80"/>
        <v>0.11112994972914779</v>
      </c>
      <c r="K83" s="262">
        <f t="shared" si="80"/>
        <v>0.11939806973680682</v>
      </c>
      <c r="L83" s="262">
        <f t="shared" si="80"/>
        <v>0.18004442618498839</v>
      </c>
      <c r="M83" s="262">
        <f t="shared" si="80"/>
        <v>0.16960081387462447</v>
      </c>
      <c r="N83" s="263">
        <f t="shared" si="80"/>
        <v>0.14574287669145145</v>
      </c>
      <c r="O83" s="262">
        <f t="shared" si="80"/>
        <v>0.1080853796519984</v>
      </c>
      <c r="P83" s="262">
        <f t="shared" si="80"/>
        <v>0.10707080217356219</v>
      </c>
      <c r="Q83" s="262">
        <f t="shared" si="80"/>
        <v>0.21080600201648789</v>
      </c>
      <c r="R83" s="262">
        <f t="shared" si="80"/>
        <v>0.1601556553508488</v>
      </c>
      <c r="S83" s="263">
        <f t="shared" si="80"/>
        <v>0.15070931410767857</v>
      </c>
      <c r="T83" s="262">
        <f t="shared" si="80"/>
        <v>0.1327425000685761</v>
      </c>
      <c r="U83" s="262">
        <f t="shared" si="80"/>
        <v>0.12952353173069042</v>
      </c>
      <c r="V83" s="262">
        <f t="shared" si="80"/>
        <v>0.1272128869721173</v>
      </c>
      <c r="W83" s="262">
        <f t="shared" si="80"/>
        <v>0.12300232712342926</v>
      </c>
      <c r="X83" s="263">
        <f t="shared" si="80"/>
        <v>0.12737831682008363</v>
      </c>
    </row>
    <row r="84" spans="2:32" s="50" customFormat="1" ht="15" customHeight="1" x14ac:dyDescent="0.3">
      <c r="B84" s="269" t="s">
        <v>33</v>
      </c>
      <c r="C84" s="198"/>
      <c r="D84" s="22"/>
      <c r="E84" s="264"/>
      <c r="F84" s="264"/>
      <c r="G84" s="264"/>
      <c r="H84" s="264"/>
      <c r="I84" s="265"/>
      <c r="J84" s="264"/>
      <c r="K84" s="264"/>
      <c r="L84" s="264"/>
      <c r="M84" s="264"/>
      <c r="N84" s="265"/>
      <c r="O84" s="264"/>
      <c r="P84" s="264"/>
      <c r="Q84" s="264"/>
      <c r="R84" s="264"/>
      <c r="S84" s="265"/>
      <c r="T84" s="264"/>
      <c r="U84" s="264"/>
      <c r="V84" s="264"/>
      <c r="W84" s="264"/>
      <c r="X84" s="265"/>
    </row>
    <row r="85" spans="2:32" s="27" customFormat="1" ht="15" customHeight="1" outlineLevel="1" x14ac:dyDescent="0.45">
      <c r="B85" s="382" t="s">
        <v>34</v>
      </c>
      <c r="C85" s="383"/>
      <c r="D85" s="151"/>
      <c r="E85" s="29">
        <v>0</v>
      </c>
      <c r="F85" s="29">
        <f>(F26+F89)/E26-1</f>
        <v>1.1785261571139793E-2</v>
      </c>
      <c r="G85" s="29">
        <f>(G26+G89)/F26-1</f>
        <v>2.0993464937526518E-3</v>
      </c>
      <c r="H85" s="29">
        <f>(H26+H89)/G26-1</f>
        <v>2.9387736556740762E-3</v>
      </c>
      <c r="I85" s="35"/>
      <c r="J85" s="29">
        <f>(J26+J89)/H26-1</f>
        <v>6.5603446369193463E-3</v>
      </c>
      <c r="K85" s="29">
        <f>(K26+K89)/J26-1</f>
        <v>4.4514888881395098E-3</v>
      </c>
      <c r="L85" s="29">
        <f>(L26+L89)/K26-1</f>
        <v>1.8948774195775231E-2</v>
      </c>
      <c r="M85" s="29">
        <f>(M26+M89)/L26-1</f>
        <v>-3.9276404125121456E-3</v>
      </c>
      <c r="N85" s="183"/>
      <c r="O85" s="29">
        <f>(O26+O89)/M26-1</f>
        <v>8.15780116615894E-3</v>
      </c>
      <c r="P85" s="29">
        <f>(P26+P89)/O26-1</f>
        <v>8.8560888153357276E-3</v>
      </c>
      <c r="Q85" s="29">
        <f>(Q26+Q89)/P26-1</f>
        <v>8.6257309941519811E-3</v>
      </c>
      <c r="R85" s="31">
        <v>0</v>
      </c>
      <c r="S85" s="183"/>
      <c r="T85" s="340">
        <v>0</v>
      </c>
      <c r="U85" s="31">
        <v>0</v>
      </c>
      <c r="V85" s="31">
        <v>0</v>
      </c>
      <c r="W85" s="31">
        <v>0</v>
      </c>
      <c r="X85" s="9"/>
    </row>
    <row r="86" spans="2:32" s="27" customFormat="1" ht="15" customHeight="1" outlineLevel="1" x14ac:dyDescent="0.45">
      <c r="B86" s="382" t="s">
        <v>35</v>
      </c>
      <c r="C86" s="383"/>
      <c r="D86" s="151"/>
      <c r="E86" s="29">
        <v>0</v>
      </c>
      <c r="F86" s="29">
        <f>(F27+F89)/E27-1</f>
        <v>3.1964838677454033E-3</v>
      </c>
      <c r="G86" s="29">
        <f>(G27+G89)/F27-1</f>
        <v>1.792293139500023E-3</v>
      </c>
      <c r="H86" s="29">
        <f>(H27+H89)/G27-1</f>
        <v>3.7429349746438412E-3</v>
      </c>
      <c r="I86" s="35"/>
      <c r="J86" s="29">
        <f>(J27+J89)/H27-1</f>
        <v>5.2035968985904013E-3</v>
      </c>
      <c r="K86" s="29">
        <f>(K27+K89)/J27-1</f>
        <v>1.2570294409526284E-3</v>
      </c>
      <c r="L86" s="29">
        <f>(L27+L89)/K27-1</f>
        <v>1.7985636296457219E-2</v>
      </c>
      <c r="M86" s="29">
        <f>(M27+M89)/L27-1</f>
        <v>-3.9004631534560463E-3</v>
      </c>
      <c r="N86" s="183"/>
      <c r="O86" s="29">
        <f>(O27+O89)/M27-1</f>
        <v>8.3007339362837218E-3</v>
      </c>
      <c r="P86" s="29">
        <f>(P27+P89)/O27-1</f>
        <v>8.9184365881793681E-3</v>
      </c>
      <c r="Q86" s="29">
        <f>(Q27+Q89)/P27-1</f>
        <v>1.0813335249317602E-2</v>
      </c>
      <c r="R86" s="31">
        <v>0</v>
      </c>
      <c r="S86" s="183"/>
      <c r="T86" s="31">
        <v>0</v>
      </c>
      <c r="U86" s="31">
        <v>0</v>
      </c>
      <c r="V86" s="31">
        <v>0</v>
      </c>
      <c r="W86" s="31">
        <v>0</v>
      </c>
      <c r="X86" s="9"/>
    </row>
    <row r="87" spans="2:32" s="66" customFormat="1" ht="15" customHeight="1" outlineLevel="1" x14ac:dyDescent="0.45">
      <c r="B87" s="382" t="s">
        <v>36</v>
      </c>
      <c r="C87" s="383"/>
      <c r="D87" s="151"/>
      <c r="E87" s="364">
        <v>0</v>
      </c>
      <c r="F87" s="365">
        <v>0</v>
      </c>
      <c r="G87" s="365">
        <v>0</v>
      </c>
      <c r="H87" s="365">
        <v>29.97</v>
      </c>
      <c r="I87" s="366"/>
      <c r="J87" s="365">
        <v>29.4038</v>
      </c>
      <c r="K87" s="365">
        <v>0</v>
      </c>
      <c r="L87" s="365">
        <v>29.161999999999999</v>
      </c>
      <c r="M87" s="365">
        <v>30.6038</v>
      </c>
      <c r="N87" s="366"/>
      <c r="O87" s="365">
        <v>32.147799999999997</v>
      </c>
      <c r="P87" s="365">
        <v>44.72</v>
      </c>
      <c r="Q87" s="365">
        <v>37.49</v>
      </c>
      <c r="R87" s="365">
        <v>60</v>
      </c>
      <c r="S87" s="366"/>
      <c r="T87" s="365">
        <v>60</v>
      </c>
      <c r="U87" s="365">
        <v>60</v>
      </c>
      <c r="V87" s="365">
        <v>60</v>
      </c>
      <c r="W87" s="365">
        <v>60</v>
      </c>
      <c r="X87" s="250"/>
      <c r="Y87" s="15"/>
    </row>
    <row r="88" spans="2:32" s="66" customFormat="1" ht="15" customHeight="1" outlineLevel="1" x14ac:dyDescent="0.45">
      <c r="B88" s="382" t="s">
        <v>37</v>
      </c>
      <c r="C88" s="383"/>
      <c r="D88" s="151"/>
      <c r="E88" s="208">
        <v>0</v>
      </c>
      <c r="F88" s="208">
        <v>0</v>
      </c>
      <c r="G88" s="208">
        <v>0</v>
      </c>
      <c r="H88" s="208">
        <v>1.677511</v>
      </c>
      <c r="I88" s="250"/>
      <c r="J88" s="230">
        <v>4.9209250000000004</v>
      </c>
      <c r="K88" s="230">
        <v>0</v>
      </c>
      <c r="L88" s="230">
        <v>20.278941</v>
      </c>
      <c r="M88" s="230">
        <v>12.165921000000001</v>
      </c>
      <c r="N88" s="80"/>
      <c r="O88" s="230">
        <v>12.014222</v>
      </c>
      <c r="P88" s="230">
        <v>85.006548640000005</v>
      </c>
      <c r="Q88" s="230">
        <v>13.458909999999999</v>
      </c>
      <c r="R88" s="230">
        <v>2</v>
      </c>
      <c r="S88" s="80"/>
      <c r="T88" s="230">
        <v>2</v>
      </c>
      <c r="U88" s="230">
        <v>2</v>
      </c>
      <c r="V88" s="230">
        <v>2</v>
      </c>
      <c r="W88" s="230">
        <v>2</v>
      </c>
      <c r="X88" s="80"/>
      <c r="Y88" s="15"/>
    </row>
    <row r="89" spans="2:32" s="66" customFormat="1" ht="15" customHeight="1" outlineLevel="1" x14ac:dyDescent="0.3">
      <c r="B89" s="408" t="s">
        <v>38</v>
      </c>
      <c r="C89" s="409"/>
      <c r="D89" s="266"/>
      <c r="E89" s="267">
        <f>IF((E88)&gt;0,(E88/E87),0)</f>
        <v>0</v>
      </c>
      <c r="F89" s="267">
        <f t="shared" ref="F89:H89" si="81">IF((F88)&gt;0,(F88/F87),0)</f>
        <v>0</v>
      </c>
      <c r="G89" s="267">
        <f t="shared" si="81"/>
        <v>0</v>
      </c>
      <c r="H89" s="267">
        <f t="shared" si="81"/>
        <v>5.5973006339673011E-2</v>
      </c>
      <c r="I89" s="268">
        <f>SUM(E89:H89)</f>
        <v>5.5973006339673011E-2</v>
      </c>
      <c r="J89" s="267">
        <f>IF((J88)&gt;0,(J88/J87),0)</f>
        <v>0.16735677021337381</v>
      </c>
      <c r="K89" s="267">
        <f t="shared" ref="K89" si="82">IF((K88)&gt;0,(K88/K87),0)</f>
        <v>0</v>
      </c>
      <c r="L89" s="267">
        <f t="shared" ref="L89" si="83">IF((L88)&gt;0,(L88/L87),0)</f>
        <v>0.6953892394211646</v>
      </c>
      <c r="M89" s="267">
        <f t="shared" ref="M89" si="84">IF((M88)&gt;0,(M88/M87),0)</f>
        <v>0.39752975120736644</v>
      </c>
      <c r="N89" s="268">
        <f>SUM(J89:M89)</f>
        <v>1.2602757608419048</v>
      </c>
      <c r="O89" s="267">
        <f>IF((O88)&gt;0,(O88/O87),0)</f>
        <v>0.37371832598187127</v>
      </c>
      <c r="P89" s="267">
        <f t="shared" ref="P89" si="85">IF((P88)&gt;0,(P88/P87),0)</f>
        <v>1.9008620000000003</v>
      </c>
      <c r="Q89" s="267">
        <f t="shared" ref="Q89" si="86">IF((Q88)&gt;0,(Q88/Q87),0)</f>
        <v>0.35899999999999999</v>
      </c>
      <c r="R89" s="267">
        <f t="shared" ref="R89" si="87">IF((R88)&gt;0,(R88/R87),0)</f>
        <v>3.3333333333333333E-2</v>
      </c>
      <c r="S89" s="268">
        <f>SUM(O89:R89)</f>
        <v>2.6669136593152047</v>
      </c>
      <c r="T89" s="267">
        <f>IF((T88)&gt;0,(T88/T87),0)</f>
        <v>3.3333333333333333E-2</v>
      </c>
      <c r="U89" s="267">
        <f t="shared" ref="U89" si="88">IF((U88)&gt;0,(U88/U87),0)</f>
        <v>3.3333333333333333E-2</v>
      </c>
      <c r="V89" s="267">
        <f t="shared" ref="V89" si="89">IF((V88)&gt;0,(V88/V87),0)</f>
        <v>3.3333333333333333E-2</v>
      </c>
      <c r="W89" s="267">
        <f t="shared" ref="W89" si="90">IF((W88)&gt;0,(W88/W87),0)</f>
        <v>3.3333333333333333E-2</v>
      </c>
      <c r="X89" s="268">
        <f>SUM(T89:W89)</f>
        <v>0.13333333333333333</v>
      </c>
      <c r="Y89" s="15"/>
    </row>
    <row r="90" spans="2:32" s="48" customFormat="1" ht="15" customHeight="1" x14ac:dyDescent="0.3">
      <c r="B90" s="22"/>
      <c r="C90" s="104"/>
      <c r="D90" s="104"/>
      <c r="E90" s="36"/>
      <c r="F90" s="36"/>
      <c r="G90" s="36"/>
      <c r="H90" s="36"/>
      <c r="I90" s="36"/>
      <c r="J90" s="36"/>
      <c r="K90" s="36"/>
      <c r="L90" s="36"/>
      <c r="M90" s="36"/>
      <c r="N90" s="36"/>
      <c r="O90" s="36"/>
      <c r="P90" s="36"/>
      <c r="Q90" s="36"/>
      <c r="R90" s="36"/>
      <c r="S90" s="36"/>
      <c r="T90" s="36"/>
      <c r="U90" s="36"/>
      <c r="V90" s="36"/>
      <c r="W90" s="36"/>
      <c r="X90" s="36"/>
      <c r="Y90" s="74"/>
    </row>
    <row r="91" spans="2:32" s="48" customFormat="1" ht="15.6" x14ac:dyDescent="0.3">
      <c r="B91" s="384" t="s">
        <v>93</v>
      </c>
      <c r="C91" s="385"/>
      <c r="D91" s="162"/>
      <c r="E91" s="180"/>
      <c r="F91" s="180"/>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row>
    <row r="92" spans="2:32" s="48" customFormat="1" hidden="1" outlineLevel="1" x14ac:dyDescent="0.3">
      <c r="B92" s="386" t="s">
        <v>0</v>
      </c>
      <c r="C92" s="387"/>
      <c r="D92" s="149"/>
      <c r="E92" s="181" t="s">
        <v>5</v>
      </c>
      <c r="F92" s="181" t="s">
        <v>4</v>
      </c>
      <c r="G92" s="51" t="s">
        <v>3</v>
      </c>
      <c r="H92" s="51" t="s">
        <v>6</v>
      </c>
      <c r="I92" s="51" t="s">
        <v>6</v>
      </c>
      <c r="J92" s="51" t="s">
        <v>7</v>
      </c>
      <c r="K92" s="51" t="s">
        <v>8</v>
      </c>
      <c r="L92" s="51" t="s">
        <v>9</v>
      </c>
      <c r="M92" s="51" t="s">
        <v>11</v>
      </c>
      <c r="N92" s="51" t="s">
        <v>11</v>
      </c>
      <c r="O92" s="51" t="s">
        <v>12</v>
      </c>
      <c r="P92" s="51" t="s">
        <v>747</v>
      </c>
      <c r="Q92" s="51" t="s">
        <v>746</v>
      </c>
    </row>
    <row r="93" spans="2:32" s="48" customFormat="1" ht="16.2" hidden="1" outlineLevel="1" x14ac:dyDescent="0.45">
      <c r="B93" s="386"/>
      <c r="C93" s="387"/>
      <c r="D93" s="149"/>
      <c r="E93" s="179" t="s">
        <v>39</v>
      </c>
      <c r="F93" s="179" t="s">
        <v>40</v>
      </c>
      <c r="G93" s="52" t="s">
        <v>41</v>
      </c>
      <c r="H93" s="52" t="s">
        <v>42</v>
      </c>
      <c r="I93" s="52" t="s">
        <v>27</v>
      </c>
      <c r="J93" s="52" t="s">
        <v>43</v>
      </c>
      <c r="K93" s="52" t="s">
        <v>44</v>
      </c>
      <c r="L93" s="52" t="s">
        <v>50</v>
      </c>
      <c r="M93" s="52" t="s">
        <v>81</v>
      </c>
      <c r="N93" s="52" t="s">
        <v>82</v>
      </c>
      <c r="O93" s="52" t="s">
        <v>133</v>
      </c>
      <c r="P93" s="52" t="s">
        <v>174</v>
      </c>
      <c r="Q93" s="52" t="s">
        <v>176</v>
      </c>
    </row>
    <row r="94" spans="2:32" s="48" customFormat="1" hidden="1" outlineLevel="1" x14ac:dyDescent="0.3">
      <c r="B94" s="374" t="s">
        <v>94</v>
      </c>
      <c r="C94" s="375"/>
      <c r="D94" s="163"/>
      <c r="E94" s="106"/>
      <c r="F94" s="182"/>
      <c r="G94" s="107"/>
      <c r="H94" s="108"/>
      <c r="I94" s="109"/>
      <c r="J94" s="110"/>
      <c r="K94" s="111"/>
      <c r="L94" s="112"/>
      <c r="M94" s="112"/>
      <c r="N94" s="113"/>
      <c r="O94" s="313"/>
      <c r="P94" s="112"/>
      <c r="Q94" s="316"/>
    </row>
    <row r="95" spans="2:32" s="48" customFormat="1" hidden="1" outlineLevel="1" x14ac:dyDescent="0.3">
      <c r="B95" s="382" t="s">
        <v>95</v>
      </c>
      <c r="C95" s="383"/>
      <c r="D95" s="151"/>
      <c r="E95" s="271">
        <v>154.82400000000001</v>
      </c>
      <c r="F95" s="249">
        <v>147.71799999999999</v>
      </c>
      <c r="G95" s="249">
        <v>148.42400000000001</v>
      </c>
      <c r="H95" s="272">
        <v>185.95699999999999</v>
      </c>
      <c r="I95" s="274">
        <f>H95</f>
        <v>185.95699999999999</v>
      </c>
      <c r="J95" s="206">
        <v>183.661</v>
      </c>
      <c r="K95" s="206">
        <v>186.61600000000001</v>
      </c>
      <c r="L95" s="290">
        <v>176.43</v>
      </c>
      <c r="M95" s="206">
        <v>179.91499999999999</v>
      </c>
      <c r="N95" s="273">
        <f>M95</f>
        <v>179.91499999999999</v>
      </c>
      <c r="O95" s="218">
        <v>215.99</v>
      </c>
      <c r="P95" s="206">
        <v>138.46600000000001</v>
      </c>
      <c r="Q95" s="217">
        <v>164.55199999999999</v>
      </c>
    </row>
    <row r="96" spans="2:32" s="48" customFormat="1" hidden="1" outlineLevel="1" x14ac:dyDescent="0.3">
      <c r="B96" s="382" t="s">
        <v>125</v>
      </c>
      <c r="C96" s="383"/>
      <c r="D96" s="151"/>
      <c r="E96" s="271">
        <v>30.54</v>
      </c>
      <c r="F96" s="249">
        <v>34.985999999999997</v>
      </c>
      <c r="G96" s="249">
        <v>38.335999999999999</v>
      </c>
      <c r="H96" s="272">
        <v>36.165999999999997</v>
      </c>
      <c r="I96" s="274">
        <f t="shared" ref="I96:I99" si="91">H96</f>
        <v>36.165999999999997</v>
      </c>
      <c r="J96" s="206">
        <v>37.256</v>
      </c>
      <c r="K96" s="206">
        <v>37.226999999999997</v>
      </c>
      <c r="L96" s="206">
        <v>35.790999999999997</v>
      </c>
      <c r="M96" s="206">
        <v>33.124000000000002</v>
      </c>
      <c r="N96" s="273">
        <f t="shared" ref="N96:N99" si="92">M96</f>
        <v>33.124000000000002</v>
      </c>
      <c r="O96" s="218">
        <v>30.745999999999999</v>
      </c>
      <c r="P96" s="206">
        <v>34.826999999999998</v>
      </c>
      <c r="Q96" s="217">
        <v>38.179000000000002</v>
      </c>
    </row>
    <row r="97" spans="2:17" s="48" customFormat="1" hidden="1" outlineLevel="1" x14ac:dyDescent="0.3">
      <c r="B97" s="382" t="s">
        <v>96</v>
      </c>
      <c r="C97" s="383"/>
      <c r="D97" s="151"/>
      <c r="E97" s="271">
        <v>37.470999999999997</v>
      </c>
      <c r="F97" s="249">
        <v>53.88</v>
      </c>
      <c r="G97" s="249">
        <v>69.525999999999996</v>
      </c>
      <c r="H97" s="272">
        <v>73.67</v>
      </c>
      <c r="I97" s="274">
        <f t="shared" si="91"/>
        <v>73.67</v>
      </c>
      <c r="J97" s="206">
        <v>37.704999999999998</v>
      </c>
      <c r="K97" s="206">
        <v>66.477999999999994</v>
      </c>
      <c r="L97" s="206">
        <v>76.894000000000005</v>
      </c>
      <c r="M97" s="206">
        <v>105.131</v>
      </c>
      <c r="N97" s="273">
        <f t="shared" si="92"/>
        <v>105.131</v>
      </c>
      <c r="O97" s="218">
        <v>28.635999999999999</v>
      </c>
      <c r="P97" s="206">
        <v>59.191000000000003</v>
      </c>
      <c r="Q97" s="217">
        <v>67.611999999999995</v>
      </c>
    </row>
    <row r="98" spans="2:17" s="48" customFormat="1" hidden="1" outlineLevel="1" x14ac:dyDescent="0.3">
      <c r="B98" s="128" t="s">
        <v>137</v>
      </c>
      <c r="C98" s="129"/>
      <c r="D98" s="151"/>
      <c r="E98" s="271">
        <v>41.39</v>
      </c>
      <c r="F98" s="249">
        <v>50.795999999999999</v>
      </c>
      <c r="G98" s="249">
        <v>54.148000000000003</v>
      </c>
      <c r="H98" s="272">
        <v>47.856999999999999</v>
      </c>
      <c r="I98" s="274">
        <f t="shared" si="91"/>
        <v>47.856999999999999</v>
      </c>
      <c r="J98" s="206">
        <v>49.698</v>
      </c>
      <c r="K98" s="206">
        <v>45.976999999999997</v>
      </c>
      <c r="L98" s="206">
        <v>58.664999999999999</v>
      </c>
      <c r="M98" s="206">
        <v>61.677999999999997</v>
      </c>
      <c r="N98" s="273">
        <f t="shared" si="92"/>
        <v>61.677999999999997</v>
      </c>
      <c r="O98" s="218">
        <v>52.764000000000003</v>
      </c>
      <c r="P98" s="206">
        <v>46.899000000000001</v>
      </c>
      <c r="Q98" s="217">
        <v>61.069000000000003</v>
      </c>
    </row>
    <row r="99" spans="2:17" s="48" customFormat="1" ht="16.2" hidden="1" outlineLevel="1" x14ac:dyDescent="0.45">
      <c r="B99" s="382" t="s">
        <v>97</v>
      </c>
      <c r="C99" s="383"/>
      <c r="D99" s="151"/>
      <c r="E99" s="207">
        <v>30.385999999999999</v>
      </c>
      <c r="F99" s="208">
        <v>38.616999999999997</v>
      </c>
      <c r="G99" s="208">
        <v>33.216999999999999</v>
      </c>
      <c r="H99" s="209">
        <v>31.209</v>
      </c>
      <c r="I99" s="210">
        <f t="shared" si="91"/>
        <v>31.209</v>
      </c>
      <c r="J99" s="211">
        <v>32.164000000000001</v>
      </c>
      <c r="K99" s="211">
        <v>31.774999999999999</v>
      </c>
      <c r="L99" s="211">
        <v>28.745999999999999</v>
      </c>
      <c r="M99" s="211">
        <v>9.5009999999999994</v>
      </c>
      <c r="N99" s="291">
        <f t="shared" si="92"/>
        <v>9.5009999999999994</v>
      </c>
      <c r="O99" s="302">
        <v>31.736000000000001</v>
      </c>
      <c r="P99" s="211">
        <f>0.139+16.21</f>
        <v>16.349</v>
      </c>
      <c r="Q99" s="301">
        <f>0.139+10.357</f>
        <v>10.495999999999999</v>
      </c>
    </row>
    <row r="100" spans="2:17" s="48" customFormat="1" hidden="1" outlineLevel="1" x14ac:dyDescent="0.3">
      <c r="B100" s="380" t="s">
        <v>98</v>
      </c>
      <c r="C100" s="381"/>
      <c r="D100" s="150"/>
      <c r="E100" s="213">
        <f t="shared" ref="E100:O100" si="93">SUM(E95:E99)</f>
        <v>294.61100000000005</v>
      </c>
      <c r="F100" s="213">
        <f t="shared" si="93"/>
        <v>325.99700000000001</v>
      </c>
      <c r="G100" s="213">
        <f t="shared" si="93"/>
        <v>343.65100000000001</v>
      </c>
      <c r="H100" s="215">
        <f t="shared" si="93"/>
        <v>374.85899999999998</v>
      </c>
      <c r="I100" s="214">
        <f t="shared" si="93"/>
        <v>374.85899999999998</v>
      </c>
      <c r="J100" s="216">
        <f t="shared" si="93"/>
        <v>340.48399999999998</v>
      </c>
      <c r="K100" s="216">
        <f t="shared" si="93"/>
        <v>368.07299999999998</v>
      </c>
      <c r="L100" s="216">
        <f t="shared" si="93"/>
        <v>376.52600000000001</v>
      </c>
      <c r="M100" s="216">
        <f t="shared" si="93"/>
        <v>389.34899999999993</v>
      </c>
      <c r="N100" s="279">
        <f t="shared" si="93"/>
        <v>389.34899999999993</v>
      </c>
      <c r="O100" s="227">
        <f t="shared" si="93"/>
        <v>359.87200000000001</v>
      </c>
      <c r="P100" s="216">
        <f t="shared" ref="P100:Q100" si="94">SUM(P95:P99)</f>
        <v>295.73200000000003</v>
      </c>
      <c r="Q100" s="226">
        <f t="shared" si="94"/>
        <v>341.90799999999996</v>
      </c>
    </row>
    <row r="101" spans="2:17" s="48" customFormat="1" hidden="1" outlineLevel="1" x14ac:dyDescent="0.3">
      <c r="B101" s="382" t="s">
        <v>99</v>
      </c>
      <c r="C101" s="383"/>
      <c r="D101" s="151"/>
      <c r="E101" s="271">
        <v>25.119</v>
      </c>
      <c r="F101" s="249">
        <v>25.808</v>
      </c>
      <c r="G101" s="249">
        <v>26.861999999999998</v>
      </c>
      <c r="H101" s="272">
        <v>31.297000000000001</v>
      </c>
      <c r="I101" s="274">
        <f t="shared" ref="I101:I104" si="95">H101</f>
        <v>31.297000000000001</v>
      </c>
      <c r="J101" s="206">
        <v>30.501000000000001</v>
      </c>
      <c r="K101" s="206">
        <v>29.826000000000001</v>
      </c>
      <c r="L101" s="206">
        <v>28.553000000000001</v>
      </c>
      <c r="M101" s="206">
        <v>26.85</v>
      </c>
      <c r="N101" s="273">
        <f t="shared" ref="N101:N104" si="96">M101</f>
        <v>26.85</v>
      </c>
      <c r="O101" s="218">
        <v>25.6</v>
      </c>
      <c r="P101" s="206">
        <v>25.832999999999998</v>
      </c>
      <c r="Q101" s="217">
        <v>26.745000000000001</v>
      </c>
    </row>
    <row r="102" spans="2:17" s="48" customFormat="1" hidden="1" outlineLevel="1" x14ac:dyDescent="0.3">
      <c r="B102" s="97" t="s">
        <v>126</v>
      </c>
      <c r="C102" s="98"/>
      <c r="D102" s="151"/>
      <c r="E102" s="271">
        <v>21.763999999999999</v>
      </c>
      <c r="F102" s="249">
        <v>20.890999999999998</v>
      </c>
      <c r="G102" s="249">
        <v>20.018999999999998</v>
      </c>
      <c r="H102" s="272">
        <v>19.146000000000001</v>
      </c>
      <c r="I102" s="274">
        <f t="shared" si="95"/>
        <v>19.146000000000001</v>
      </c>
      <c r="J102" s="206">
        <v>18.274000000000001</v>
      </c>
      <c r="K102" s="206">
        <v>17.401</v>
      </c>
      <c r="L102" s="206">
        <v>16.529</v>
      </c>
      <c r="M102" s="206">
        <v>15.664</v>
      </c>
      <c r="N102" s="273">
        <f t="shared" si="96"/>
        <v>15.664</v>
      </c>
      <c r="O102" s="218">
        <v>14.8</v>
      </c>
      <c r="P102" s="206">
        <v>13.936</v>
      </c>
      <c r="Q102" s="217">
        <v>13.071</v>
      </c>
    </row>
    <row r="103" spans="2:17" s="48" customFormat="1" hidden="1" outlineLevel="1" x14ac:dyDescent="0.3">
      <c r="B103" s="123" t="s">
        <v>127</v>
      </c>
      <c r="C103" s="124"/>
      <c r="D103" s="151"/>
      <c r="E103" s="271">
        <v>48.750999999999998</v>
      </c>
      <c r="F103" s="249">
        <v>48.750999999999998</v>
      </c>
      <c r="G103" s="249">
        <v>48.750999999999998</v>
      </c>
      <c r="H103" s="272">
        <v>48.750999999999998</v>
      </c>
      <c r="I103" s="274">
        <f t="shared" ref="I103" si="97">H103</f>
        <v>48.750999999999998</v>
      </c>
      <c r="J103" s="206">
        <v>48.750999999999998</v>
      </c>
      <c r="K103" s="206">
        <v>48.750999999999998</v>
      </c>
      <c r="L103" s="206">
        <v>48.750999999999998</v>
      </c>
      <c r="M103" s="206">
        <v>48.750999999999998</v>
      </c>
      <c r="N103" s="273">
        <f t="shared" ref="N103" si="98">M103</f>
        <v>48.750999999999998</v>
      </c>
      <c r="O103" s="218">
        <v>48.750999999999998</v>
      </c>
      <c r="P103" s="206">
        <v>41.040999999999997</v>
      </c>
      <c r="Q103" s="217">
        <v>41.040999999999997</v>
      </c>
    </row>
    <row r="104" spans="2:17" s="48" customFormat="1" ht="16.2" hidden="1" outlineLevel="1" x14ac:dyDescent="0.45">
      <c r="B104" s="382" t="s">
        <v>128</v>
      </c>
      <c r="C104" s="390"/>
      <c r="D104" s="151"/>
      <c r="E104" s="207">
        <v>20.933999999999912</v>
      </c>
      <c r="F104" s="208">
        <v>21.692999999999984</v>
      </c>
      <c r="G104" s="208">
        <v>21.449000000000012</v>
      </c>
      <c r="H104" s="208">
        <v>19.160000000000025</v>
      </c>
      <c r="I104" s="210">
        <f t="shared" si="95"/>
        <v>19.160000000000025</v>
      </c>
      <c r="J104" s="207">
        <v>19.658000000000072</v>
      </c>
      <c r="K104" s="208">
        <v>20.079999999999984</v>
      </c>
      <c r="L104" s="208">
        <v>19.454000000000008</v>
      </c>
      <c r="M104" s="209">
        <v>41.129000000000133</v>
      </c>
      <c r="N104" s="292">
        <f t="shared" si="96"/>
        <v>41.129000000000133</v>
      </c>
      <c r="O104" s="207">
        <v>41.776999999999987</v>
      </c>
      <c r="P104" s="208">
        <f>9.836+30.435</f>
        <v>40.271000000000001</v>
      </c>
      <c r="Q104" s="209">
        <f>26.018+9.843</f>
        <v>35.861000000000004</v>
      </c>
    </row>
    <row r="105" spans="2:17" s="48" customFormat="1" hidden="1" outlineLevel="1" x14ac:dyDescent="0.3">
      <c r="B105" s="380" t="s">
        <v>100</v>
      </c>
      <c r="C105" s="381"/>
      <c r="D105" s="150"/>
      <c r="E105" s="212">
        <f>SUM(E100:E104)</f>
        <v>411.17899999999992</v>
      </c>
      <c r="F105" s="213">
        <f t="shared" ref="F105:O105" si="99">SUM(F100:F104)</f>
        <v>443.14</v>
      </c>
      <c r="G105" s="213">
        <f t="shared" si="99"/>
        <v>460.73200000000003</v>
      </c>
      <c r="H105" s="213">
        <f t="shared" si="99"/>
        <v>493.21300000000002</v>
      </c>
      <c r="I105" s="214">
        <f t="shared" si="99"/>
        <v>493.21300000000002</v>
      </c>
      <c r="J105" s="212">
        <f t="shared" si="99"/>
        <v>457.66800000000001</v>
      </c>
      <c r="K105" s="213">
        <f t="shared" si="99"/>
        <v>484.13099999999997</v>
      </c>
      <c r="L105" s="213">
        <f t="shared" si="99"/>
        <v>489.81299999999999</v>
      </c>
      <c r="M105" s="215">
        <f t="shared" si="99"/>
        <v>521.74300000000005</v>
      </c>
      <c r="N105" s="213">
        <f t="shared" si="99"/>
        <v>521.74300000000005</v>
      </c>
      <c r="O105" s="212">
        <f t="shared" si="99"/>
        <v>490.8</v>
      </c>
      <c r="P105" s="213">
        <f t="shared" ref="P105:Q105" si="100">SUM(P100:P104)</f>
        <v>416.81300000000005</v>
      </c>
      <c r="Q105" s="215">
        <f t="shared" si="100"/>
        <v>458.62599999999998</v>
      </c>
    </row>
    <row r="106" spans="2:17" s="48" customFormat="1" ht="6.75" hidden="1" customHeight="1" outlineLevel="1" x14ac:dyDescent="0.3">
      <c r="B106" s="372"/>
      <c r="C106" s="373"/>
      <c r="D106" s="164"/>
      <c r="E106" s="271"/>
      <c r="F106" s="249"/>
      <c r="G106" s="249"/>
      <c r="H106" s="272"/>
      <c r="I106" s="274"/>
      <c r="J106" s="206"/>
      <c r="K106" s="206"/>
      <c r="L106" s="206"/>
      <c r="M106" s="206"/>
      <c r="N106" s="273"/>
      <c r="O106" s="218"/>
      <c r="P106" s="206"/>
      <c r="Q106" s="217"/>
    </row>
    <row r="107" spans="2:17" s="48" customFormat="1" hidden="1" outlineLevel="1" x14ac:dyDescent="0.3">
      <c r="B107" s="374" t="s">
        <v>101</v>
      </c>
      <c r="C107" s="375"/>
      <c r="D107" s="163"/>
      <c r="E107" s="271"/>
      <c r="F107" s="249"/>
      <c r="G107" s="249"/>
      <c r="H107" s="272"/>
      <c r="I107" s="274"/>
      <c r="J107" s="206"/>
      <c r="K107" s="206"/>
      <c r="L107" s="206"/>
      <c r="M107" s="206"/>
      <c r="N107" s="273"/>
      <c r="O107" s="218"/>
      <c r="P107" s="206"/>
      <c r="Q107" s="217"/>
    </row>
    <row r="108" spans="2:17" s="48" customFormat="1" hidden="1" outlineLevel="1" x14ac:dyDescent="0.3">
      <c r="B108" s="382" t="s">
        <v>102</v>
      </c>
      <c r="C108" s="383"/>
      <c r="D108" s="151"/>
      <c r="E108" s="202">
        <v>34.220999999999997</v>
      </c>
      <c r="F108" s="203">
        <v>48.667999999999999</v>
      </c>
      <c r="G108" s="203">
        <v>46.386000000000003</v>
      </c>
      <c r="H108" s="204">
        <v>60.256</v>
      </c>
      <c r="I108" s="205">
        <f t="shared" ref="I108:I110" si="101">H108</f>
        <v>60.256</v>
      </c>
      <c r="J108" s="206">
        <v>35.665999999999997</v>
      </c>
      <c r="K108" s="206">
        <v>46.167000000000002</v>
      </c>
      <c r="L108" s="206">
        <v>56.49</v>
      </c>
      <c r="M108" s="206">
        <v>61.655000000000001</v>
      </c>
      <c r="N108" s="273">
        <f>M108</f>
        <v>61.655000000000001</v>
      </c>
      <c r="O108" s="218">
        <v>39.015000000000001</v>
      </c>
      <c r="P108" s="206">
        <v>43.545000000000002</v>
      </c>
      <c r="Q108" s="217">
        <v>57.661999999999999</v>
      </c>
    </row>
    <row r="109" spans="2:17" s="48" customFormat="1" hidden="1" outlineLevel="1" x14ac:dyDescent="0.3">
      <c r="B109" s="378" t="s">
        <v>138</v>
      </c>
      <c r="C109" s="379"/>
      <c r="D109" s="158"/>
      <c r="E109" s="202">
        <v>7.7439999999999998</v>
      </c>
      <c r="F109" s="203">
        <v>11.071999999999999</v>
      </c>
      <c r="G109" s="203">
        <v>12.125999999999999</v>
      </c>
      <c r="H109" s="204">
        <v>16.765999999999998</v>
      </c>
      <c r="I109" s="205">
        <f t="shared" si="101"/>
        <v>16.765999999999998</v>
      </c>
      <c r="J109" s="206">
        <v>8.1039999999999992</v>
      </c>
      <c r="K109" s="206">
        <v>11.670999999999999</v>
      </c>
      <c r="L109" s="206">
        <v>11.153</v>
      </c>
      <c r="M109" s="206">
        <v>15.752000000000001</v>
      </c>
      <c r="N109" s="273">
        <f t="shared" ref="N109:N110" si="102">M109</f>
        <v>15.752000000000001</v>
      </c>
      <c r="O109" s="218">
        <v>11.22</v>
      </c>
      <c r="P109" s="206">
        <v>12.55</v>
      </c>
      <c r="Q109" s="217">
        <v>17.257000000000001</v>
      </c>
    </row>
    <row r="110" spans="2:17" s="48" customFormat="1" ht="16.2" hidden="1" outlineLevel="1" x14ac:dyDescent="0.45">
      <c r="B110" s="378" t="s">
        <v>139</v>
      </c>
      <c r="C110" s="379"/>
      <c r="D110" s="158"/>
      <c r="E110" s="207">
        <v>17.983000000000001</v>
      </c>
      <c r="F110" s="208">
        <v>19.768000000000001</v>
      </c>
      <c r="G110" s="208">
        <v>20.184000000000001</v>
      </c>
      <c r="H110" s="209">
        <v>22.019000000000002</v>
      </c>
      <c r="I110" s="210">
        <f t="shared" si="101"/>
        <v>22.019000000000002</v>
      </c>
      <c r="J110" s="211">
        <v>15.792000000000002</v>
      </c>
      <c r="K110" s="211">
        <v>17.466999999999999</v>
      </c>
      <c r="L110" s="211">
        <v>16.030999999999999</v>
      </c>
      <c r="M110" s="211">
        <v>19.219000000000001</v>
      </c>
      <c r="N110" s="291">
        <f t="shared" si="102"/>
        <v>19.219000000000001</v>
      </c>
      <c r="O110" s="302">
        <v>20.152999999999999</v>
      </c>
      <c r="P110" s="211">
        <f>12.506+1.279</f>
        <v>13.785</v>
      </c>
      <c r="Q110" s="301">
        <f>13.662+1.297</f>
        <v>14.959000000000001</v>
      </c>
    </row>
    <row r="111" spans="2:17" s="48" customFormat="1" hidden="1" outlineLevel="1" x14ac:dyDescent="0.3">
      <c r="B111" s="380" t="s">
        <v>103</v>
      </c>
      <c r="C111" s="381"/>
      <c r="D111" s="150"/>
      <c r="E111" s="213">
        <f t="shared" ref="E111:N111" si="103">SUM(E108:E110)</f>
        <v>59.947999999999993</v>
      </c>
      <c r="F111" s="213">
        <f t="shared" si="103"/>
        <v>79.507999999999996</v>
      </c>
      <c r="G111" s="213">
        <f t="shared" si="103"/>
        <v>78.695999999999998</v>
      </c>
      <c r="H111" s="215">
        <f t="shared" si="103"/>
        <v>99.040999999999997</v>
      </c>
      <c r="I111" s="214">
        <f t="shared" si="103"/>
        <v>99.040999999999997</v>
      </c>
      <c r="J111" s="216">
        <f t="shared" si="103"/>
        <v>59.561999999999998</v>
      </c>
      <c r="K111" s="216">
        <f t="shared" si="103"/>
        <v>75.305000000000007</v>
      </c>
      <c r="L111" s="216">
        <f t="shared" si="103"/>
        <v>83.674000000000007</v>
      </c>
      <c r="M111" s="216">
        <f t="shared" si="103"/>
        <v>96.626000000000005</v>
      </c>
      <c r="N111" s="279">
        <f t="shared" si="103"/>
        <v>96.626000000000005</v>
      </c>
      <c r="O111" s="227">
        <f t="shared" ref="O111:P111" si="104">SUM(O108:O110)</f>
        <v>70.388000000000005</v>
      </c>
      <c r="P111" s="216">
        <f t="shared" si="104"/>
        <v>69.88</v>
      </c>
      <c r="Q111" s="226">
        <f t="shared" ref="Q111" si="105">SUM(Q108:Q110)</f>
        <v>89.878</v>
      </c>
    </row>
    <row r="112" spans="2:17" s="49" customFormat="1" ht="16.2" hidden="1" outlineLevel="1" x14ac:dyDescent="0.45">
      <c r="B112" s="99" t="s">
        <v>104</v>
      </c>
      <c r="C112" s="100"/>
      <c r="D112" s="158"/>
      <c r="E112" s="207">
        <v>4.4139999999999997</v>
      </c>
      <c r="F112" s="208">
        <v>4.3490000000000002</v>
      </c>
      <c r="G112" s="208">
        <v>4.266</v>
      </c>
      <c r="H112" s="209">
        <v>3.7360000000000002</v>
      </c>
      <c r="I112" s="210">
        <f>H112</f>
        <v>3.7360000000000002</v>
      </c>
      <c r="J112" s="211">
        <v>3.819</v>
      </c>
      <c r="K112" s="211">
        <v>3.37</v>
      </c>
      <c r="L112" s="211">
        <v>3.0329999999999999</v>
      </c>
      <c r="M112" s="211">
        <v>7.7060000000000004</v>
      </c>
      <c r="N112" s="291">
        <f t="shared" ref="N112" si="106">M112</f>
        <v>7.7060000000000004</v>
      </c>
      <c r="O112" s="302">
        <v>7.2309999999999999</v>
      </c>
      <c r="P112" s="211">
        <v>7.3920000000000003</v>
      </c>
      <c r="Q112" s="301">
        <v>4.2309999999999999</v>
      </c>
    </row>
    <row r="113" spans="2:19" s="48" customFormat="1" hidden="1" outlineLevel="1" x14ac:dyDescent="0.3">
      <c r="B113" s="380" t="s">
        <v>105</v>
      </c>
      <c r="C113" s="381"/>
      <c r="D113" s="150"/>
      <c r="E113" s="213">
        <f t="shared" ref="E113:O113" si="107">SUM(E111:E112)</f>
        <v>64.361999999999995</v>
      </c>
      <c r="F113" s="213">
        <f t="shared" si="107"/>
        <v>83.856999999999999</v>
      </c>
      <c r="G113" s="213">
        <f t="shared" si="107"/>
        <v>82.962000000000003</v>
      </c>
      <c r="H113" s="215">
        <f t="shared" si="107"/>
        <v>102.777</v>
      </c>
      <c r="I113" s="214">
        <f t="shared" si="107"/>
        <v>102.777</v>
      </c>
      <c r="J113" s="216">
        <f t="shared" si="107"/>
        <v>63.381</v>
      </c>
      <c r="K113" s="216">
        <f t="shared" si="107"/>
        <v>78.675000000000011</v>
      </c>
      <c r="L113" s="293">
        <f t="shared" si="107"/>
        <v>86.707000000000008</v>
      </c>
      <c r="M113" s="216">
        <f t="shared" si="107"/>
        <v>104.33200000000001</v>
      </c>
      <c r="N113" s="279">
        <f t="shared" si="107"/>
        <v>104.33200000000001</v>
      </c>
      <c r="O113" s="227">
        <f t="shared" si="107"/>
        <v>77.619</v>
      </c>
      <c r="P113" s="216">
        <f t="shared" ref="P113:Q113" si="108">SUM(P111:P112)</f>
        <v>77.271999999999991</v>
      </c>
      <c r="Q113" s="226">
        <f t="shared" si="108"/>
        <v>94.108999999999995</v>
      </c>
    </row>
    <row r="114" spans="2:19" s="48" customFormat="1" ht="6.75" hidden="1" customHeight="1" outlineLevel="1" x14ac:dyDescent="0.3">
      <c r="B114" s="372"/>
      <c r="C114" s="373"/>
      <c r="D114" s="164"/>
      <c r="E114" s="202"/>
      <c r="F114" s="203"/>
      <c r="G114" s="203"/>
      <c r="H114" s="204"/>
      <c r="I114" s="205"/>
      <c r="J114" s="206"/>
      <c r="K114" s="206"/>
      <c r="L114" s="290"/>
      <c r="M114" s="206"/>
      <c r="N114" s="273"/>
      <c r="O114" s="218"/>
      <c r="P114" s="206"/>
      <c r="Q114" s="217"/>
    </row>
    <row r="115" spans="2:19" s="48" customFormat="1" hidden="1" outlineLevel="1" x14ac:dyDescent="0.3">
      <c r="B115" s="374" t="s">
        <v>106</v>
      </c>
      <c r="C115" s="375"/>
      <c r="D115" s="163"/>
      <c r="E115" s="202"/>
      <c r="F115" s="203"/>
      <c r="G115" s="203"/>
      <c r="H115" s="204"/>
      <c r="I115" s="205"/>
      <c r="J115" s="206"/>
      <c r="K115" s="206"/>
      <c r="L115" s="290"/>
      <c r="M115" s="206"/>
      <c r="N115" s="273"/>
      <c r="O115" s="218"/>
      <c r="P115" s="206"/>
      <c r="Q115" s="217"/>
    </row>
    <row r="116" spans="2:19" s="48" customFormat="1" ht="16.2" hidden="1" outlineLevel="1" x14ac:dyDescent="0.45">
      <c r="B116" s="378" t="s">
        <v>163</v>
      </c>
      <c r="C116" s="379"/>
      <c r="D116" s="158"/>
      <c r="E116" s="207">
        <v>346.81700000000001</v>
      </c>
      <c r="F116" s="294">
        <v>359.28300000000002</v>
      </c>
      <c r="G116" s="208">
        <v>377.77</v>
      </c>
      <c r="H116" s="209">
        <v>390.43599999999998</v>
      </c>
      <c r="I116" s="210">
        <f t="shared" ref="I116" si="109">H116</f>
        <v>390.43599999999998</v>
      </c>
      <c r="J116" s="211">
        <v>394.28699999999998</v>
      </c>
      <c r="K116" s="211">
        <v>405.45600000000002</v>
      </c>
      <c r="L116" s="295">
        <v>403.10599999999999</v>
      </c>
      <c r="M116" s="295">
        <v>417.411</v>
      </c>
      <c r="N116" s="291">
        <f t="shared" ref="N116" si="110">M116</f>
        <v>417.411</v>
      </c>
      <c r="O116" s="314">
        <v>413.18400000000003</v>
      </c>
      <c r="P116" s="295">
        <v>339.541</v>
      </c>
      <c r="Q116" s="317">
        <v>364.517</v>
      </c>
    </row>
    <row r="117" spans="2:19" s="48" customFormat="1" hidden="1" outlineLevel="1" x14ac:dyDescent="0.3">
      <c r="B117" s="380" t="s">
        <v>107</v>
      </c>
      <c r="C117" s="381"/>
      <c r="D117" s="150"/>
      <c r="E117" s="213">
        <f t="shared" ref="E117:O117" si="111">SUM(E116:E116)</f>
        <v>346.81700000000001</v>
      </c>
      <c r="F117" s="213">
        <f t="shared" si="111"/>
        <v>359.28300000000002</v>
      </c>
      <c r="G117" s="213">
        <f t="shared" si="111"/>
        <v>377.77</v>
      </c>
      <c r="H117" s="215">
        <f t="shared" si="111"/>
        <v>390.43599999999998</v>
      </c>
      <c r="I117" s="214">
        <f t="shared" si="111"/>
        <v>390.43599999999998</v>
      </c>
      <c r="J117" s="213">
        <f t="shared" si="111"/>
        <v>394.28699999999998</v>
      </c>
      <c r="K117" s="213">
        <f t="shared" si="111"/>
        <v>405.45600000000002</v>
      </c>
      <c r="L117" s="277">
        <f t="shared" si="111"/>
        <v>403.10599999999999</v>
      </c>
      <c r="M117" s="277">
        <f t="shared" si="111"/>
        <v>417.411</v>
      </c>
      <c r="N117" s="279">
        <f t="shared" si="111"/>
        <v>417.411</v>
      </c>
      <c r="O117" s="280">
        <f t="shared" si="111"/>
        <v>413.18400000000003</v>
      </c>
      <c r="P117" s="277">
        <f t="shared" ref="P117:Q117" si="112">SUM(P116:P116)</f>
        <v>339.541</v>
      </c>
      <c r="Q117" s="278">
        <f t="shared" si="112"/>
        <v>364.517</v>
      </c>
    </row>
    <row r="118" spans="2:19" s="48" customFormat="1" hidden="1" outlineLevel="1" x14ac:dyDescent="0.3">
      <c r="B118" s="388" t="s">
        <v>108</v>
      </c>
      <c r="C118" s="389"/>
      <c r="D118" s="165"/>
      <c r="E118" s="296">
        <f t="shared" ref="E118:O118" si="113">E117+E113</f>
        <v>411.17899999999997</v>
      </c>
      <c r="F118" s="296">
        <f t="shared" si="113"/>
        <v>443.14</v>
      </c>
      <c r="G118" s="296">
        <f t="shared" si="113"/>
        <v>460.73199999999997</v>
      </c>
      <c r="H118" s="297">
        <f t="shared" si="113"/>
        <v>493.21299999999997</v>
      </c>
      <c r="I118" s="298">
        <f t="shared" si="113"/>
        <v>493.21299999999997</v>
      </c>
      <c r="J118" s="296">
        <f t="shared" si="113"/>
        <v>457.66800000000001</v>
      </c>
      <c r="K118" s="296">
        <f t="shared" si="113"/>
        <v>484.13100000000003</v>
      </c>
      <c r="L118" s="299">
        <f t="shared" si="113"/>
        <v>489.81299999999999</v>
      </c>
      <c r="M118" s="299">
        <f t="shared" si="113"/>
        <v>521.74300000000005</v>
      </c>
      <c r="N118" s="300">
        <f t="shared" si="113"/>
        <v>521.74300000000005</v>
      </c>
      <c r="O118" s="315">
        <f t="shared" si="113"/>
        <v>490.803</v>
      </c>
      <c r="P118" s="299">
        <f t="shared" ref="P118:Q118" si="114">P117+P113</f>
        <v>416.81299999999999</v>
      </c>
      <c r="Q118" s="318">
        <f t="shared" si="114"/>
        <v>458.62599999999998</v>
      </c>
    </row>
    <row r="119" spans="2:19" s="48" customFormat="1" collapsed="1" x14ac:dyDescent="0.3">
      <c r="B119" s="19"/>
      <c r="C119" s="115"/>
      <c r="D119" s="115"/>
      <c r="E119" s="140">
        <f t="shared" ref="E119:N119" si="115">E118-E105</f>
        <v>0</v>
      </c>
      <c r="F119" s="140">
        <f t="shared" si="115"/>
        <v>0</v>
      </c>
      <c r="G119" s="140">
        <f t="shared" si="115"/>
        <v>0</v>
      </c>
      <c r="H119" s="140">
        <f t="shared" si="115"/>
        <v>0</v>
      </c>
      <c r="I119" s="140">
        <f t="shared" si="115"/>
        <v>0</v>
      </c>
      <c r="J119" s="140">
        <f t="shared" si="115"/>
        <v>0</v>
      </c>
      <c r="K119" s="140">
        <f t="shared" si="115"/>
        <v>0</v>
      </c>
      <c r="L119" s="140">
        <f t="shared" si="115"/>
        <v>0</v>
      </c>
      <c r="M119" s="140">
        <f t="shared" si="115"/>
        <v>0</v>
      </c>
      <c r="N119" s="140">
        <f t="shared" si="115"/>
        <v>0</v>
      </c>
      <c r="O119" s="140">
        <f>ROUND((O118-O105),0)</f>
        <v>0</v>
      </c>
      <c r="P119" s="140">
        <f>ROUND((P118-P105),0)</f>
        <v>0</v>
      </c>
      <c r="Q119" s="140">
        <f>ROUND((Q118-Q105),0)</f>
        <v>0</v>
      </c>
    </row>
    <row r="120" spans="2:19" s="48" customFormat="1" ht="15.6" x14ac:dyDescent="0.3">
      <c r="B120" s="384" t="s">
        <v>109</v>
      </c>
      <c r="C120" s="385"/>
      <c r="D120" s="162"/>
      <c r="E120" s="1"/>
      <c r="F120" s="1"/>
      <c r="G120" s="1"/>
      <c r="H120" s="1"/>
      <c r="I120" s="1"/>
      <c r="J120" s="8"/>
      <c r="K120" s="1"/>
      <c r="L120" s="2"/>
      <c r="M120" s="2"/>
      <c r="N120" s="116"/>
    </row>
    <row r="121" spans="2:19" s="48" customFormat="1" hidden="1" outlineLevel="1" x14ac:dyDescent="0.3">
      <c r="B121" s="386" t="s">
        <v>0</v>
      </c>
      <c r="C121" s="387"/>
      <c r="D121" s="149"/>
      <c r="E121" s="51" t="s">
        <v>5</v>
      </c>
      <c r="F121" s="51" t="s">
        <v>4</v>
      </c>
      <c r="G121" s="51" t="s">
        <v>3</v>
      </c>
      <c r="H121" s="51" t="s">
        <v>6</v>
      </c>
      <c r="I121" s="51" t="s">
        <v>6</v>
      </c>
      <c r="J121" s="51" t="s">
        <v>7</v>
      </c>
      <c r="K121" s="51" t="s">
        <v>8</v>
      </c>
      <c r="L121" s="51" t="s">
        <v>9</v>
      </c>
      <c r="M121" s="51" t="s">
        <v>11</v>
      </c>
      <c r="N121" s="51" t="s">
        <v>11</v>
      </c>
      <c r="O121" s="51" t="s">
        <v>12</v>
      </c>
      <c r="P121" s="51" t="s">
        <v>747</v>
      </c>
      <c r="Q121" s="51" t="s">
        <v>746</v>
      </c>
    </row>
    <row r="122" spans="2:19" s="48" customFormat="1" ht="16.2" hidden="1" outlineLevel="1" x14ac:dyDescent="0.45">
      <c r="B122" s="386"/>
      <c r="C122" s="387"/>
      <c r="D122" s="149"/>
      <c r="E122" s="52" t="s">
        <v>39</v>
      </c>
      <c r="F122" s="52" t="s">
        <v>40</v>
      </c>
      <c r="G122" s="52" t="s">
        <v>41</v>
      </c>
      <c r="H122" s="52" t="s">
        <v>42</v>
      </c>
      <c r="I122" s="52" t="s">
        <v>27</v>
      </c>
      <c r="J122" s="52" t="s">
        <v>43</v>
      </c>
      <c r="K122" s="52" t="s">
        <v>44</v>
      </c>
      <c r="L122" s="52" t="s">
        <v>50</v>
      </c>
      <c r="M122" s="52" t="s">
        <v>81</v>
      </c>
      <c r="N122" s="52" t="s">
        <v>82</v>
      </c>
      <c r="O122" s="52" t="s">
        <v>133</v>
      </c>
      <c r="P122" s="52" t="s">
        <v>174</v>
      </c>
      <c r="Q122" s="52" t="s">
        <v>176</v>
      </c>
    </row>
    <row r="123" spans="2:19" s="48" customFormat="1" hidden="1" outlineLevel="1" x14ac:dyDescent="0.3">
      <c r="B123" s="374" t="s">
        <v>110</v>
      </c>
      <c r="C123" s="375"/>
      <c r="D123" s="163"/>
      <c r="E123" s="117"/>
      <c r="F123" s="118"/>
      <c r="G123" s="118"/>
      <c r="H123" s="119"/>
      <c r="I123" s="120"/>
      <c r="J123" s="121"/>
      <c r="K123" s="114"/>
      <c r="L123" s="112"/>
      <c r="M123" s="112"/>
      <c r="N123" s="113"/>
      <c r="O123" s="313"/>
      <c r="P123" s="112"/>
      <c r="Q123" s="316"/>
    </row>
    <row r="124" spans="2:19" s="48" customFormat="1" hidden="1" outlineLevel="1" x14ac:dyDescent="0.3">
      <c r="B124" s="382" t="s">
        <v>111</v>
      </c>
      <c r="C124" s="383"/>
      <c r="D124" s="151"/>
      <c r="E124" s="271">
        <f>E24</f>
        <v>5.2799999999999896</v>
      </c>
      <c r="F124" s="249">
        <f>F24</f>
        <v>8.5299999999999976</v>
      </c>
      <c r="G124" s="249">
        <f>G24</f>
        <v>14.60700000000001</v>
      </c>
      <c r="H124" s="272">
        <f>H24</f>
        <v>9.3860000000000134</v>
      </c>
      <c r="I124" s="273">
        <f>SUM(E124:H124)</f>
        <v>37.803000000000011</v>
      </c>
      <c r="J124" s="271">
        <f t="shared" ref="J124:Q124" si="116">J24</f>
        <v>4.7540000000000004</v>
      </c>
      <c r="K124" s="249">
        <f t="shared" si="116"/>
        <v>7.2520000000000149</v>
      </c>
      <c r="L124" s="249">
        <f t="shared" si="116"/>
        <v>12.793000000000006</v>
      </c>
      <c r="M124" s="272">
        <f t="shared" si="116"/>
        <v>19.330999999999982</v>
      </c>
      <c r="N124" s="274">
        <f t="shared" si="116"/>
        <v>44.130000000000052</v>
      </c>
      <c r="O124" s="271">
        <f t="shared" si="116"/>
        <v>3.9319999999999968</v>
      </c>
      <c r="P124" s="249">
        <f t="shared" si="116"/>
        <v>4.8140000000000045</v>
      </c>
      <c r="Q124" s="272">
        <f t="shared" si="116"/>
        <v>19.512000000000022</v>
      </c>
    </row>
    <row r="125" spans="2:19" s="48" customFormat="1" hidden="1" outlineLevel="1" x14ac:dyDescent="0.3">
      <c r="B125" s="382" t="s">
        <v>112</v>
      </c>
      <c r="C125" s="383"/>
      <c r="D125" s="151"/>
      <c r="E125" s="271">
        <v>2.242</v>
      </c>
      <c r="F125" s="249">
        <v>2.278</v>
      </c>
      <c r="G125" s="249">
        <v>2.3580000000000001</v>
      </c>
      <c r="H125" s="272">
        <v>2.6709999999999998</v>
      </c>
      <c r="I125" s="273">
        <f t="shared" ref="I125:I135" si="117">SUM(E125:H125)</f>
        <v>9.5489999999999995</v>
      </c>
      <c r="J125" s="271">
        <v>2.661</v>
      </c>
      <c r="K125" s="249">
        <v>2.5499999999999998</v>
      </c>
      <c r="L125" s="249">
        <v>2.758</v>
      </c>
      <c r="M125" s="249">
        <v>3.621</v>
      </c>
      <c r="N125" s="274">
        <f>SUM(J125:M125)</f>
        <v>11.59</v>
      </c>
      <c r="O125" s="271">
        <v>2.4750000000000001</v>
      </c>
      <c r="P125" s="249">
        <v>3.3539999999999996</v>
      </c>
      <c r="Q125" s="272">
        <v>3.4420000000000006</v>
      </c>
      <c r="R125" s="249"/>
      <c r="S125" s="339"/>
    </row>
    <row r="126" spans="2:19" s="48" customFormat="1" hidden="1" outlineLevel="1" x14ac:dyDescent="0.3">
      <c r="B126" s="130" t="s">
        <v>141</v>
      </c>
      <c r="C126" s="131"/>
      <c r="D126" s="151"/>
      <c r="E126" s="271">
        <v>0.9</v>
      </c>
      <c r="F126" s="249">
        <v>0.9</v>
      </c>
      <c r="G126" s="249">
        <v>0.9</v>
      </c>
      <c r="H126" s="272">
        <v>0.8</v>
      </c>
      <c r="I126" s="273"/>
      <c r="J126" s="271">
        <v>0.9</v>
      </c>
      <c r="K126" s="249">
        <v>0.9</v>
      </c>
      <c r="L126" s="249">
        <v>0.8</v>
      </c>
      <c r="M126" s="249">
        <v>0.9</v>
      </c>
      <c r="N126" s="274"/>
      <c r="O126" s="271">
        <v>0.9</v>
      </c>
      <c r="P126" s="249"/>
      <c r="Q126" s="272"/>
    </row>
    <row r="127" spans="2:19" s="48" customFormat="1" hidden="1" outlineLevel="1" x14ac:dyDescent="0.3">
      <c r="B127" s="123" t="s">
        <v>748</v>
      </c>
      <c r="C127" s="124"/>
      <c r="D127" s="151"/>
      <c r="E127" s="271">
        <v>1.9119999999999999</v>
      </c>
      <c r="F127" s="28">
        <v>-1.448</v>
      </c>
      <c r="G127" s="28">
        <v>0.32900000000000001</v>
      </c>
      <c r="H127" s="275">
        <v>2.3079999999999998</v>
      </c>
      <c r="I127" s="273">
        <f t="shared" ref="I127" si="118">SUM(E127:H127)</f>
        <v>3.101</v>
      </c>
      <c r="J127" s="276">
        <v>-0.10199999999999999</v>
      </c>
      <c r="K127" s="28">
        <v>0.92700000000000005</v>
      </c>
      <c r="L127" s="28">
        <v>1.464</v>
      </c>
      <c r="M127" s="249">
        <v>-3.274</v>
      </c>
      <c r="N127" s="274">
        <f t="shared" ref="N127:N129" si="119">SUM(J127:M127)</f>
        <v>-0.98499999999999988</v>
      </c>
      <c r="O127" s="271">
        <v>-4.7E-2</v>
      </c>
      <c r="P127" s="249">
        <v>1.649</v>
      </c>
      <c r="Q127" s="272">
        <v>4.7119999999999997</v>
      </c>
    </row>
    <row r="128" spans="2:19" s="48" customFormat="1" hidden="1" outlineLevel="1" x14ac:dyDescent="0.3">
      <c r="B128" s="307" t="s">
        <v>175</v>
      </c>
      <c r="C128" s="308"/>
      <c r="D128" s="309"/>
      <c r="E128" s="271"/>
      <c r="F128" s="28"/>
      <c r="G128" s="28"/>
      <c r="H128" s="275"/>
      <c r="I128" s="319"/>
      <c r="J128" s="276"/>
      <c r="K128" s="28"/>
      <c r="L128" s="28"/>
      <c r="M128" s="249"/>
      <c r="N128" s="320"/>
      <c r="O128" s="271"/>
      <c r="P128" s="249">
        <v>7.8780000000000001</v>
      </c>
      <c r="Q128" s="272">
        <v>3.9030000000000005</v>
      </c>
    </row>
    <row r="129" spans="2:18" s="48" customFormat="1" hidden="1" outlineLevel="1" x14ac:dyDescent="0.3">
      <c r="B129" s="382" t="s">
        <v>140</v>
      </c>
      <c r="C129" s="383"/>
      <c r="D129" s="151"/>
      <c r="E129" s="271">
        <v>0.84799999999999998</v>
      </c>
      <c r="F129" s="28">
        <v>2.6970000000000001</v>
      </c>
      <c r="G129" s="28">
        <v>3.8250000000000002</v>
      </c>
      <c r="H129" s="275">
        <v>3.6520000000000001</v>
      </c>
      <c r="I129" s="273">
        <f t="shared" si="117"/>
        <v>11.022</v>
      </c>
      <c r="J129" s="276">
        <v>2.6070000000000002</v>
      </c>
      <c r="K129" s="28">
        <v>3.3290000000000002</v>
      </c>
      <c r="L129" s="28">
        <v>4.0439999999999996</v>
      </c>
      <c r="M129" s="249">
        <v>-0.188000000000001</v>
      </c>
      <c r="N129" s="274">
        <f t="shared" si="119"/>
        <v>9.7919999999999998</v>
      </c>
      <c r="O129" s="271">
        <v>3.6579999999999999</v>
      </c>
      <c r="P129" s="249">
        <v>-5.2690000000000001</v>
      </c>
      <c r="Q129" s="272">
        <v>-0.29999999999999938</v>
      </c>
    </row>
    <row r="130" spans="2:18" s="48" customFormat="1" ht="4.5" hidden="1" customHeight="1" outlineLevel="1" x14ac:dyDescent="0.3">
      <c r="B130" s="372"/>
      <c r="C130" s="373"/>
      <c r="D130" s="164"/>
      <c r="E130" s="271"/>
      <c r="F130" s="28"/>
      <c r="G130" s="28"/>
      <c r="H130" s="275"/>
      <c r="I130" s="273"/>
      <c r="J130" s="276"/>
      <c r="K130" s="28"/>
      <c r="L130" s="28"/>
      <c r="M130" s="249"/>
      <c r="N130" s="274"/>
      <c r="O130" s="271"/>
      <c r="P130" s="249"/>
      <c r="Q130" s="272"/>
    </row>
    <row r="131" spans="2:18" s="48" customFormat="1" hidden="1" outlineLevel="1" x14ac:dyDescent="0.3">
      <c r="B131" s="374" t="s">
        <v>113</v>
      </c>
      <c r="C131" s="375"/>
      <c r="D131" s="163"/>
      <c r="E131" s="271"/>
      <c r="F131" s="28"/>
      <c r="G131" s="28"/>
      <c r="H131" s="275"/>
      <c r="I131" s="273"/>
      <c r="J131" s="276"/>
      <c r="K131" s="28"/>
      <c r="L131" s="28"/>
      <c r="M131" s="28"/>
      <c r="N131" s="274"/>
      <c r="O131" s="276"/>
      <c r="P131" s="28"/>
      <c r="Q131" s="275"/>
    </row>
    <row r="132" spans="2:18" s="48" customFormat="1" hidden="1" outlineLevel="1" x14ac:dyDescent="0.3">
      <c r="B132" s="378" t="s">
        <v>114</v>
      </c>
      <c r="C132" s="379"/>
      <c r="D132" s="158"/>
      <c r="E132" s="271">
        <v>2.7330000000000001</v>
      </c>
      <c r="F132" s="249">
        <v>-17.271000000000001</v>
      </c>
      <c r="G132" s="249">
        <v>-14.784000000000001</v>
      </c>
      <c r="H132" s="272">
        <v>-4.1440000000000001</v>
      </c>
      <c r="I132" s="273">
        <f t="shared" si="117"/>
        <v>-33.466000000000001</v>
      </c>
      <c r="J132" s="271">
        <v>35.332000000000001</v>
      </c>
      <c r="K132" s="249">
        <v>-28.14</v>
      </c>
      <c r="L132" s="249">
        <v>-10.416</v>
      </c>
      <c r="M132" s="249">
        <v>-28.236999999999998</v>
      </c>
      <c r="N132" s="273">
        <f t="shared" ref="N132:N141" si="120">SUM(J132:M132)</f>
        <v>-31.460999999999999</v>
      </c>
      <c r="O132" s="271">
        <v>70.063999999999993</v>
      </c>
      <c r="P132" s="249">
        <v>-30.861999999999995</v>
      </c>
      <c r="Q132" s="272">
        <v>-8.4209999999999994</v>
      </c>
    </row>
    <row r="133" spans="2:18" s="48" customFormat="1" hidden="1" outlineLevel="1" x14ac:dyDescent="0.3">
      <c r="B133" s="378" t="s">
        <v>137</v>
      </c>
      <c r="C133" s="379"/>
      <c r="D133" s="158"/>
      <c r="E133" s="271">
        <v>4.08</v>
      </c>
      <c r="F133" s="249">
        <v>-9.4060000000000006</v>
      </c>
      <c r="G133" s="249">
        <v>-3.3519999999999999</v>
      </c>
      <c r="H133" s="272">
        <v>6.2910000000000004</v>
      </c>
      <c r="I133" s="273">
        <f>SUM(E133:H133)</f>
        <v>-2.3870000000000005</v>
      </c>
      <c r="J133" s="271">
        <v>-1.998</v>
      </c>
      <c r="K133" s="249">
        <v>3.7210000000000001</v>
      </c>
      <c r="L133" s="249">
        <v>-12.688000000000001</v>
      </c>
      <c r="M133" s="249">
        <v>-3.0129999999999999</v>
      </c>
      <c r="N133" s="273">
        <f>SUM(J133:M133)</f>
        <v>-13.978</v>
      </c>
      <c r="O133" s="271">
        <v>-3.1669999999999998</v>
      </c>
      <c r="P133" s="249">
        <v>5.8650000000000002</v>
      </c>
      <c r="Q133" s="272">
        <v>-14.17</v>
      </c>
    </row>
    <row r="134" spans="2:18" s="48" customFormat="1" hidden="1" outlineLevel="1" x14ac:dyDescent="0.3">
      <c r="B134" s="378" t="s">
        <v>102</v>
      </c>
      <c r="C134" s="379"/>
      <c r="D134" s="158"/>
      <c r="E134" s="271">
        <v>-7.9240000000000004</v>
      </c>
      <c r="F134" s="249">
        <v>14.89</v>
      </c>
      <c r="G134" s="249">
        <v>-2.0230000000000001</v>
      </c>
      <c r="H134" s="272">
        <v>11.305999999999999</v>
      </c>
      <c r="I134" s="274">
        <f t="shared" si="117"/>
        <v>16.248999999999999</v>
      </c>
      <c r="J134" s="271">
        <v>-21.835000000000001</v>
      </c>
      <c r="K134" s="249">
        <v>9.7390000000000008</v>
      </c>
      <c r="L134" s="249">
        <v>10.811</v>
      </c>
      <c r="M134" s="249">
        <v>5.0709999999999997</v>
      </c>
      <c r="N134" s="274">
        <f t="shared" si="120"/>
        <v>3.7859999999999996</v>
      </c>
      <c r="O134" s="271">
        <v>-20.626000000000001</v>
      </c>
      <c r="P134" s="249">
        <v>4.1300000000000026</v>
      </c>
      <c r="Q134" s="272">
        <v>14.234999999999999</v>
      </c>
    </row>
    <row r="135" spans="2:18" s="48" customFormat="1" ht="16.2" hidden="1" outlineLevel="1" x14ac:dyDescent="0.45">
      <c r="B135" s="99" t="s">
        <v>129</v>
      </c>
      <c r="C135" s="100"/>
      <c r="D135" s="158"/>
      <c r="E135" s="207">
        <v>-17.832999999999998</v>
      </c>
      <c r="F135" s="208">
        <v>-1.2050000000000001</v>
      </c>
      <c r="G135" s="208">
        <v>5.8109999999999999</v>
      </c>
      <c r="H135" s="209">
        <v>8.4619999999999997</v>
      </c>
      <c r="I135" s="210">
        <f t="shared" si="117"/>
        <v>-4.764999999999997</v>
      </c>
      <c r="J135" s="207">
        <v>-14.598000000000001</v>
      </c>
      <c r="K135" s="208">
        <v>3.7590000000000003</v>
      </c>
      <c r="L135" s="208">
        <v>-1.347</v>
      </c>
      <c r="M135" s="208">
        <v>12.524000000000001</v>
      </c>
      <c r="N135" s="210">
        <f>SUM(J135:M135)</f>
        <v>0.33800000000000097</v>
      </c>
      <c r="O135" s="207">
        <v>-8.5659999999999989</v>
      </c>
      <c r="P135" s="208">
        <v>-4.5580000000000016</v>
      </c>
      <c r="Q135" s="209">
        <v>8.4969999999999999</v>
      </c>
    </row>
    <row r="136" spans="2:18" s="48" customFormat="1" hidden="1" outlineLevel="1" x14ac:dyDescent="0.3">
      <c r="B136" s="380" t="s">
        <v>115</v>
      </c>
      <c r="C136" s="381"/>
      <c r="D136" s="150"/>
      <c r="E136" s="212">
        <f t="shared" ref="E136:M136" si="121">SUM(E124:E135)</f>
        <v>-7.7620000000000076</v>
      </c>
      <c r="F136" s="213">
        <f t="shared" si="121"/>
        <v>-3.5000000000003695E-2</v>
      </c>
      <c r="G136" s="213">
        <f t="shared" si="121"/>
        <v>7.6710000000000083</v>
      </c>
      <c r="H136" s="215">
        <f t="shared" si="121"/>
        <v>40.732000000000014</v>
      </c>
      <c r="I136" s="214">
        <f t="shared" si="121"/>
        <v>37.106000000000009</v>
      </c>
      <c r="J136" s="212">
        <f t="shared" si="121"/>
        <v>7.7210000000000019</v>
      </c>
      <c r="K136" s="213">
        <f t="shared" si="121"/>
        <v>4.037000000000015</v>
      </c>
      <c r="L136" s="213">
        <f t="shared" si="121"/>
        <v>8.2190000000000047</v>
      </c>
      <c r="M136" s="213">
        <f t="shared" si="121"/>
        <v>6.7349999999999781</v>
      </c>
      <c r="N136" s="214">
        <f t="shared" si="120"/>
        <v>26.712</v>
      </c>
      <c r="O136" s="212">
        <f>SUM(O124:O135)</f>
        <v>48.622999999999976</v>
      </c>
      <c r="P136" s="213">
        <f>SUM(P124:P135)</f>
        <v>-12.998999999999992</v>
      </c>
      <c r="Q136" s="215">
        <f>SUM(Q124:Q135)</f>
        <v>31.410000000000025</v>
      </c>
      <c r="R136" s="339"/>
    </row>
    <row r="137" spans="2:18" s="48" customFormat="1" ht="4.5" hidden="1" customHeight="1" outlineLevel="1" x14ac:dyDescent="0.3">
      <c r="B137" s="372"/>
      <c r="C137" s="373"/>
      <c r="D137" s="164"/>
      <c r="E137" s="271"/>
      <c r="F137" s="249"/>
      <c r="G137" s="249"/>
      <c r="H137" s="272"/>
      <c r="I137" s="274"/>
      <c r="J137" s="271"/>
      <c r="K137" s="249"/>
      <c r="L137" s="249"/>
      <c r="M137" s="249"/>
      <c r="N137" s="274">
        <f t="shared" si="120"/>
        <v>0</v>
      </c>
      <c r="O137" s="271"/>
      <c r="P137" s="249"/>
      <c r="Q137" s="272"/>
    </row>
    <row r="138" spans="2:18" s="48" customFormat="1" hidden="1" outlineLevel="1" x14ac:dyDescent="0.3">
      <c r="B138" s="374" t="s">
        <v>116</v>
      </c>
      <c r="C138" s="375"/>
      <c r="D138" s="163"/>
      <c r="E138" s="271"/>
      <c r="F138" s="249"/>
      <c r="G138" s="249"/>
      <c r="H138" s="272"/>
      <c r="I138" s="274"/>
      <c r="J138" s="271"/>
      <c r="K138" s="249"/>
      <c r="L138" s="249"/>
      <c r="M138" s="249"/>
      <c r="N138" s="274">
        <f t="shared" si="120"/>
        <v>0</v>
      </c>
      <c r="O138" s="271"/>
      <c r="P138" s="249"/>
      <c r="Q138" s="272"/>
    </row>
    <row r="139" spans="2:18" s="48" customFormat="1" hidden="1" outlineLevel="1" x14ac:dyDescent="0.3">
      <c r="B139" s="378" t="s">
        <v>142</v>
      </c>
      <c r="C139" s="379"/>
      <c r="D139" s="158"/>
      <c r="E139" s="271">
        <v>-2.177</v>
      </c>
      <c r="F139" s="249">
        <v>-3.347</v>
      </c>
      <c r="G139" s="249">
        <v>-3.6440000000000001</v>
      </c>
      <c r="H139" s="272">
        <v>-4.6059999999999999</v>
      </c>
      <c r="I139" s="274">
        <f>SUM(E139:H139)</f>
        <v>-13.773999999999999</v>
      </c>
      <c r="J139" s="271">
        <v>-4.96</v>
      </c>
      <c r="K139" s="249">
        <v>-0.57899999999999896</v>
      </c>
      <c r="L139" s="249">
        <v>-2.0179999999999998</v>
      </c>
      <c r="M139" s="249">
        <v>-1.8149999999999999</v>
      </c>
      <c r="N139" s="274">
        <f t="shared" si="120"/>
        <v>-9.3719999999999981</v>
      </c>
      <c r="O139" s="271">
        <v>-2.39</v>
      </c>
      <c r="P139" s="249">
        <v>-2.4910000000000001</v>
      </c>
      <c r="Q139" s="272">
        <v>-3.4710000000000005</v>
      </c>
    </row>
    <row r="140" spans="2:18" s="48" customFormat="1" hidden="1" outlineLevel="1" x14ac:dyDescent="0.3">
      <c r="B140" s="378" t="s">
        <v>143</v>
      </c>
      <c r="C140" s="379"/>
      <c r="D140" s="158"/>
      <c r="E140" s="271">
        <v>-8.7110000000000003</v>
      </c>
      <c r="F140" s="249">
        <v>-4.5030000000000001</v>
      </c>
      <c r="G140" s="249">
        <v>-3.5</v>
      </c>
      <c r="H140" s="272">
        <v>1.9950000000000001</v>
      </c>
      <c r="I140" s="274">
        <f>SUM(E140:H140)</f>
        <v>-14.718999999999998</v>
      </c>
      <c r="J140" s="271">
        <v>-1.0409999999999999</v>
      </c>
      <c r="K140" s="249">
        <v>-0.13899999999999901</v>
      </c>
      <c r="L140" s="249">
        <v>1.425</v>
      </c>
      <c r="M140" s="249">
        <v>8.1449999999999996</v>
      </c>
      <c r="N140" s="274">
        <f t="shared" si="120"/>
        <v>8.39</v>
      </c>
      <c r="O140" s="271">
        <v>2.5</v>
      </c>
      <c r="P140" s="249">
        <v>20.102</v>
      </c>
      <c r="Q140" s="272">
        <v>-4.1359999999999992</v>
      </c>
    </row>
    <row r="141" spans="2:18" s="48" customFormat="1" ht="16.2" hidden="1" outlineLevel="1" x14ac:dyDescent="0.45">
      <c r="B141" s="99" t="s">
        <v>130</v>
      </c>
      <c r="C141" s="122"/>
      <c r="D141" s="166"/>
      <c r="E141" s="207">
        <v>0</v>
      </c>
      <c r="F141" s="208">
        <v>0</v>
      </c>
      <c r="G141" s="208">
        <v>0</v>
      </c>
      <c r="H141" s="209">
        <v>-0.25</v>
      </c>
      <c r="I141" s="210">
        <f t="shared" ref="I141" si="122">SUM(E141:H141)</f>
        <v>-0.25</v>
      </c>
      <c r="J141" s="207">
        <v>0</v>
      </c>
      <c r="K141" s="208">
        <v>-1.0149999999999999</v>
      </c>
      <c r="L141" s="208">
        <v>0</v>
      </c>
      <c r="M141" s="208">
        <v>0</v>
      </c>
      <c r="N141" s="210">
        <f t="shared" si="120"/>
        <v>-1.0149999999999999</v>
      </c>
      <c r="O141" s="207">
        <v>-0.52300000000000002</v>
      </c>
      <c r="P141" s="208">
        <v>9.5000000000000029E-2</v>
      </c>
      <c r="Q141" s="209">
        <v>0.627</v>
      </c>
    </row>
    <row r="142" spans="2:18" s="48" customFormat="1" hidden="1" outlineLevel="1" x14ac:dyDescent="0.3">
      <c r="B142" s="380" t="s">
        <v>117</v>
      </c>
      <c r="C142" s="381"/>
      <c r="D142" s="150"/>
      <c r="E142" s="212">
        <f t="shared" ref="E142:O142" si="123">SUM(E139:E141)</f>
        <v>-10.888</v>
      </c>
      <c r="F142" s="213">
        <f t="shared" si="123"/>
        <v>-7.85</v>
      </c>
      <c r="G142" s="213">
        <f t="shared" si="123"/>
        <v>-7.1440000000000001</v>
      </c>
      <c r="H142" s="215">
        <f t="shared" si="123"/>
        <v>-2.8609999999999998</v>
      </c>
      <c r="I142" s="214">
        <f t="shared" si="123"/>
        <v>-28.742999999999995</v>
      </c>
      <c r="J142" s="212">
        <f t="shared" si="123"/>
        <v>-6.0009999999999994</v>
      </c>
      <c r="K142" s="213">
        <f t="shared" si="123"/>
        <v>-1.7329999999999979</v>
      </c>
      <c r="L142" s="213">
        <f t="shared" si="123"/>
        <v>-0.59299999999999975</v>
      </c>
      <c r="M142" s="213">
        <f t="shared" si="123"/>
        <v>6.33</v>
      </c>
      <c r="N142" s="214">
        <f t="shared" si="123"/>
        <v>-1.9969999999999974</v>
      </c>
      <c r="O142" s="212">
        <f t="shared" si="123"/>
        <v>-0.41300000000000014</v>
      </c>
      <c r="P142" s="213">
        <f t="shared" ref="P142:Q142" si="124">SUM(P139:P141)</f>
        <v>17.706</v>
      </c>
      <c r="Q142" s="215">
        <f t="shared" si="124"/>
        <v>-6.9799999999999995</v>
      </c>
      <c r="R142" s="339"/>
    </row>
    <row r="143" spans="2:18" s="48" customFormat="1" ht="4.5" hidden="1" customHeight="1" outlineLevel="1" x14ac:dyDescent="0.3">
      <c r="B143" s="372"/>
      <c r="C143" s="373"/>
      <c r="D143" s="164"/>
      <c r="E143" s="271"/>
      <c r="F143" s="249"/>
      <c r="G143" s="249"/>
      <c r="H143" s="272"/>
      <c r="I143" s="274"/>
      <c r="J143" s="271"/>
      <c r="K143" s="249"/>
      <c r="L143" s="249"/>
      <c r="M143" s="249"/>
      <c r="N143" s="274"/>
      <c r="O143" s="271"/>
      <c r="P143" s="249"/>
      <c r="Q143" s="272"/>
    </row>
    <row r="144" spans="2:18" s="48" customFormat="1" hidden="1" outlineLevel="1" x14ac:dyDescent="0.3">
      <c r="B144" s="374" t="s">
        <v>118</v>
      </c>
      <c r="C144" s="375"/>
      <c r="D144" s="163"/>
      <c r="E144" s="271"/>
      <c r="F144" s="249"/>
      <c r="G144" s="249"/>
      <c r="H144" s="272"/>
      <c r="I144" s="274"/>
      <c r="J144" s="271"/>
      <c r="K144" s="249"/>
      <c r="L144" s="249"/>
      <c r="M144" s="249"/>
      <c r="N144" s="274"/>
      <c r="O144" s="271"/>
      <c r="P144" s="249"/>
      <c r="Q144" s="272"/>
    </row>
    <row r="145" spans="2:24" s="48" customFormat="1" hidden="1" outlineLevel="1" x14ac:dyDescent="0.3">
      <c r="B145" s="99" t="s">
        <v>144</v>
      </c>
      <c r="C145" s="100"/>
      <c r="D145" s="158"/>
      <c r="E145" s="271">
        <v>0</v>
      </c>
      <c r="F145" s="249">
        <v>0</v>
      </c>
      <c r="G145" s="249">
        <v>0</v>
      </c>
      <c r="H145" s="272">
        <v>-1.6779999999999999</v>
      </c>
      <c r="I145" s="274">
        <f t="shared" ref="I145:I147" si="125">SUM(E145:H145)</f>
        <v>-1.6779999999999999</v>
      </c>
      <c r="J145" s="271">
        <v>-4.9240000000000004</v>
      </c>
      <c r="K145" s="249">
        <v>0</v>
      </c>
      <c r="L145" s="249">
        <v>-19.138000000000002</v>
      </c>
      <c r="M145" s="249">
        <v>-13.331</v>
      </c>
      <c r="N145" s="274">
        <f t="shared" ref="N145" si="126">SUM(J145:M145)</f>
        <v>-37.393000000000001</v>
      </c>
      <c r="O145" s="271">
        <v>-12.021000000000001</v>
      </c>
      <c r="P145" s="249">
        <v>-85</v>
      </c>
      <c r="Q145" s="272">
        <f>-97.021-P145-O145</f>
        <v>0</v>
      </c>
    </row>
    <row r="146" spans="2:24" s="48" customFormat="1" hidden="1" outlineLevel="1" x14ac:dyDescent="0.3">
      <c r="B146" s="125" t="s">
        <v>145</v>
      </c>
      <c r="C146" s="126"/>
      <c r="D146" s="158"/>
      <c r="E146" s="271">
        <v>6.9569999999999999</v>
      </c>
      <c r="F146" s="249">
        <v>0.69399999999999995</v>
      </c>
      <c r="G146" s="249">
        <v>0.20200000000000001</v>
      </c>
      <c r="H146" s="272">
        <v>1.0900000000000001</v>
      </c>
      <c r="I146" s="274">
        <f>SUM(E146:H146)</f>
        <v>8.9429999999999996</v>
      </c>
      <c r="J146" s="271">
        <v>1.466</v>
      </c>
      <c r="K146" s="249">
        <v>0.63600000000000001</v>
      </c>
      <c r="L146" s="249">
        <v>1.2829999999999999</v>
      </c>
      <c r="M146" s="249">
        <v>3.0790000000000002</v>
      </c>
      <c r="N146" s="274">
        <f t="shared" ref="N146" si="127">SUM(J146:M146)</f>
        <v>6.4640000000000004</v>
      </c>
      <c r="O146" s="271">
        <v>0.83699999999999997</v>
      </c>
      <c r="P146" s="249">
        <v>2.306</v>
      </c>
      <c r="Q146" s="272">
        <v>1.3530000000000004</v>
      </c>
    </row>
    <row r="147" spans="2:24" s="48" customFormat="1" ht="16.2" hidden="1" outlineLevel="1" x14ac:dyDescent="0.45">
      <c r="B147" s="378" t="s">
        <v>131</v>
      </c>
      <c r="C147" s="379"/>
      <c r="D147" s="158"/>
      <c r="E147" s="207">
        <v>1.113</v>
      </c>
      <c r="F147" s="208">
        <v>8.5000000000000006E-2</v>
      </c>
      <c r="G147" s="208">
        <v>-2.2999999999999899E-2</v>
      </c>
      <c r="H147" s="209">
        <v>0.25</v>
      </c>
      <c r="I147" s="210">
        <f t="shared" si="125"/>
        <v>1.425</v>
      </c>
      <c r="J147" s="207">
        <v>-0.55800000000000005</v>
      </c>
      <c r="K147" s="208">
        <v>1.4999999999999999E-2</v>
      </c>
      <c r="L147" s="208">
        <v>4.2999999999999997E-2</v>
      </c>
      <c r="M147" s="208">
        <v>0.67200000000000004</v>
      </c>
      <c r="N147" s="210">
        <f>SUM(J147:M147)</f>
        <v>0.17200000000000004</v>
      </c>
      <c r="O147" s="207">
        <v>-0.95099999999999996</v>
      </c>
      <c r="P147" s="208">
        <v>0.46299999999999997</v>
      </c>
      <c r="Q147" s="209">
        <v>0.30299999999999994</v>
      </c>
    </row>
    <row r="148" spans="2:24" s="48" customFormat="1" hidden="1" outlineLevel="1" x14ac:dyDescent="0.3">
      <c r="B148" s="380" t="s">
        <v>119</v>
      </c>
      <c r="C148" s="381"/>
      <c r="D148" s="150"/>
      <c r="E148" s="212">
        <f t="shared" ref="E148:O148" si="128">SUM(E145:E147)</f>
        <v>8.07</v>
      </c>
      <c r="F148" s="213">
        <f t="shared" si="128"/>
        <v>0.77899999999999991</v>
      </c>
      <c r="G148" s="213">
        <f t="shared" si="128"/>
        <v>0.1790000000000001</v>
      </c>
      <c r="H148" s="215">
        <f t="shared" si="128"/>
        <v>-0.33799999999999986</v>
      </c>
      <c r="I148" s="274">
        <f t="shared" si="128"/>
        <v>8.69</v>
      </c>
      <c r="J148" s="212">
        <f t="shared" si="128"/>
        <v>-4.016</v>
      </c>
      <c r="K148" s="213">
        <f t="shared" si="128"/>
        <v>0.65100000000000002</v>
      </c>
      <c r="L148" s="213">
        <f t="shared" si="128"/>
        <v>-17.812000000000001</v>
      </c>
      <c r="M148" s="213">
        <f t="shared" si="128"/>
        <v>-9.5799999999999983</v>
      </c>
      <c r="N148" s="274">
        <f t="shared" si="128"/>
        <v>-30.757000000000001</v>
      </c>
      <c r="O148" s="212">
        <f t="shared" si="128"/>
        <v>-12.135000000000002</v>
      </c>
      <c r="P148" s="213">
        <f t="shared" ref="P148:Q148" si="129">SUM(P145:P147)</f>
        <v>-82.231000000000009</v>
      </c>
      <c r="Q148" s="215">
        <f t="shared" si="129"/>
        <v>1.6560000000000004</v>
      </c>
    </row>
    <row r="149" spans="2:24" s="48" customFormat="1" hidden="1" outlineLevel="1" x14ac:dyDescent="0.3">
      <c r="B149" s="380" t="s">
        <v>120</v>
      </c>
      <c r="C149" s="381"/>
      <c r="D149" s="150"/>
      <c r="E149" s="212">
        <f t="shared" ref="E149:O149" si="130">E148+E142+E136</f>
        <v>-10.580000000000007</v>
      </c>
      <c r="F149" s="277">
        <f t="shared" si="130"/>
        <v>-7.1060000000000034</v>
      </c>
      <c r="G149" s="277">
        <f t="shared" si="130"/>
        <v>0.7060000000000084</v>
      </c>
      <c r="H149" s="278">
        <f t="shared" si="130"/>
        <v>37.533000000000015</v>
      </c>
      <c r="I149" s="279">
        <f t="shared" si="130"/>
        <v>17.053000000000011</v>
      </c>
      <c r="J149" s="280">
        <f t="shared" si="130"/>
        <v>-2.2959999999999976</v>
      </c>
      <c r="K149" s="277">
        <f t="shared" si="130"/>
        <v>2.9550000000000169</v>
      </c>
      <c r="L149" s="213">
        <f t="shared" si="130"/>
        <v>-10.185999999999996</v>
      </c>
      <c r="M149" s="277">
        <f t="shared" si="130"/>
        <v>3.4849999999999799</v>
      </c>
      <c r="N149" s="279">
        <f t="shared" si="130"/>
        <v>-6.041999999999998</v>
      </c>
      <c r="O149" s="280">
        <f t="shared" si="130"/>
        <v>36.074999999999974</v>
      </c>
      <c r="P149" s="277">
        <f t="shared" ref="P149:Q149" si="131">P148+P142+P136</f>
        <v>-77.524000000000001</v>
      </c>
      <c r="Q149" s="278">
        <f t="shared" si="131"/>
        <v>26.086000000000027</v>
      </c>
      <c r="R149" s="339"/>
    </row>
    <row r="150" spans="2:24" s="49" customFormat="1" hidden="1" outlineLevel="1" x14ac:dyDescent="0.3">
      <c r="B150" s="99" t="s">
        <v>121</v>
      </c>
      <c r="C150" s="100"/>
      <c r="D150" s="158"/>
      <c r="E150" s="202">
        <v>0</v>
      </c>
      <c r="F150" s="281">
        <v>0</v>
      </c>
      <c r="G150" s="281">
        <v>0</v>
      </c>
      <c r="H150" s="282">
        <v>0</v>
      </c>
      <c r="I150" s="283">
        <f>SUM(E150:H150)</f>
        <v>0</v>
      </c>
      <c r="J150" s="284">
        <v>0</v>
      </c>
      <c r="K150" s="281">
        <v>0</v>
      </c>
      <c r="L150" s="203">
        <v>0</v>
      </c>
      <c r="M150" s="281">
        <v>0</v>
      </c>
      <c r="N150" s="283">
        <f>SUM(J150:M150)</f>
        <v>0</v>
      </c>
      <c r="O150" s="284">
        <v>0</v>
      </c>
      <c r="P150" s="281">
        <v>0</v>
      </c>
      <c r="Q150" s="282">
        <v>7.0000000000000001E-3</v>
      </c>
    </row>
    <row r="151" spans="2:24" s="48" customFormat="1" hidden="1" outlineLevel="1" x14ac:dyDescent="0.3">
      <c r="B151" s="380" t="s">
        <v>122</v>
      </c>
      <c r="C151" s="381"/>
      <c r="D151" s="150"/>
      <c r="E151" s="212">
        <v>165.4</v>
      </c>
      <c r="F151" s="277">
        <f>E152</f>
        <v>154.82</v>
      </c>
      <c r="G151" s="277">
        <f t="shared" ref="G151:H151" si="132">F152</f>
        <v>147.714</v>
      </c>
      <c r="H151" s="278">
        <f t="shared" si="132"/>
        <v>148.42000000000002</v>
      </c>
      <c r="I151" s="214">
        <f>E151</f>
        <v>165.4</v>
      </c>
      <c r="J151" s="280">
        <f>I152</f>
        <v>185.95300000000003</v>
      </c>
      <c r="K151" s="277">
        <f>J152</f>
        <v>183.65700000000004</v>
      </c>
      <c r="L151" s="213">
        <f t="shared" ref="L151:Q151" si="133">K152</f>
        <v>186.61200000000005</v>
      </c>
      <c r="M151" s="277">
        <f t="shared" si="133"/>
        <v>176.42600000000004</v>
      </c>
      <c r="N151" s="279">
        <f>I152</f>
        <v>185.95300000000003</v>
      </c>
      <c r="O151" s="280">
        <f t="shared" si="133"/>
        <v>179.91100000000003</v>
      </c>
      <c r="P151" s="277">
        <f t="shared" si="133"/>
        <v>215.98599999999999</v>
      </c>
      <c r="Q151" s="278">
        <f t="shared" si="133"/>
        <v>138.46199999999999</v>
      </c>
    </row>
    <row r="152" spans="2:24" s="48" customFormat="1" hidden="1" outlineLevel="1" x14ac:dyDescent="0.3">
      <c r="B152" s="380" t="s">
        <v>123</v>
      </c>
      <c r="C152" s="381"/>
      <c r="D152" s="150"/>
      <c r="E152" s="212">
        <f>E151+E149+E150</f>
        <v>154.82</v>
      </c>
      <c r="F152" s="277">
        <f t="shared" ref="F152:H152" si="134">F151+F149+F150</f>
        <v>147.714</v>
      </c>
      <c r="G152" s="277">
        <f t="shared" si="134"/>
        <v>148.42000000000002</v>
      </c>
      <c r="H152" s="215">
        <f t="shared" si="134"/>
        <v>185.95300000000003</v>
      </c>
      <c r="I152" s="279">
        <f>H152</f>
        <v>185.95300000000003</v>
      </c>
      <c r="J152" s="212">
        <f t="shared" ref="J152:M152" si="135">J151+J149+J150</f>
        <v>183.65700000000004</v>
      </c>
      <c r="K152" s="277">
        <f t="shared" si="135"/>
        <v>186.61200000000005</v>
      </c>
      <c r="L152" s="213">
        <f t="shared" si="135"/>
        <v>176.42600000000004</v>
      </c>
      <c r="M152" s="277">
        <f t="shared" si="135"/>
        <v>179.91100000000003</v>
      </c>
      <c r="N152" s="279">
        <f t="shared" ref="N152:O152" si="136">N151+N149+N150</f>
        <v>179.91100000000003</v>
      </c>
      <c r="O152" s="280">
        <f t="shared" si="136"/>
        <v>215.98599999999999</v>
      </c>
      <c r="P152" s="277">
        <f t="shared" ref="P152:Q152" si="137">P151+P149+P150</f>
        <v>138.46199999999999</v>
      </c>
      <c r="Q152" s="278">
        <f t="shared" si="137"/>
        <v>164.55500000000001</v>
      </c>
    </row>
    <row r="153" spans="2:24" s="48" customFormat="1" hidden="1" outlineLevel="1" x14ac:dyDescent="0.3">
      <c r="B153" s="376" t="s">
        <v>124</v>
      </c>
      <c r="C153" s="377"/>
      <c r="D153" s="158"/>
      <c r="E153" s="285">
        <f>E95/E27</f>
        <v>5.1551293577065227</v>
      </c>
      <c r="F153" s="286">
        <f>F95/F27</f>
        <v>4.9028510737163522</v>
      </c>
      <c r="G153" s="286">
        <f>G95/G27</f>
        <v>4.9174700990623865</v>
      </c>
      <c r="H153" s="286">
        <f>H95/H27</f>
        <v>6.1493716931216929</v>
      </c>
      <c r="I153" s="287">
        <f>H153</f>
        <v>6.1493716931216929</v>
      </c>
      <c r="J153" s="286">
        <f>J95/J27</f>
        <v>6.0754548461792917</v>
      </c>
      <c r="K153" s="286">
        <f>K95/K27</f>
        <v>6.1654552662878288</v>
      </c>
      <c r="L153" s="286">
        <f>L95/L27</f>
        <v>5.8581532025102101</v>
      </c>
      <c r="M153" s="286">
        <f>M95/M27</f>
        <v>6.0777987973785548</v>
      </c>
      <c r="N153" s="288">
        <f>M153</f>
        <v>6.0777987973785548</v>
      </c>
      <c r="O153" s="286">
        <f>O95/O27</f>
        <v>7.3281536269254257</v>
      </c>
      <c r="P153" s="286">
        <f>P95/P27</f>
        <v>4.9743497628969688</v>
      </c>
      <c r="Q153" s="289">
        <f>Q95/Q27</f>
        <v>5.9238246094031251</v>
      </c>
    </row>
    <row r="154" spans="2:24" s="48" customFormat="1" ht="15" customHeight="1" collapsed="1" x14ac:dyDescent="0.3">
      <c r="B154" s="22"/>
      <c r="C154" s="104"/>
      <c r="D154" s="104"/>
      <c r="E154" s="127">
        <f>ROUND(E152-E95,1)</f>
        <v>0</v>
      </c>
      <c r="F154" s="127">
        <f t="shared" ref="F154:P154" si="138">ROUND(F152-F95,1)</f>
        <v>0</v>
      </c>
      <c r="G154" s="127">
        <f t="shared" si="138"/>
        <v>0</v>
      </c>
      <c r="H154" s="127">
        <f t="shared" si="138"/>
        <v>0</v>
      </c>
      <c r="I154" s="127">
        <f t="shared" si="138"/>
        <v>0</v>
      </c>
      <c r="J154" s="127">
        <f t="shared" si="138"/>
        <v>0</v>
      </c>
      <c r="K154" s="127">
        <f t="shared" si="138"/>
        <v>0</v>
      </c>
      <c r="L154" s="127">
        <f t="shared" si="138"/>
        <v>0</v>
      </c>
      <c r="M154" s="127">
        <f t="shared" si="138"/>
        <v>0</v>
      </c>
      <c r="N154" s="127">
        <f t="shared" si="138"/>
        <v>0</v>
      </c>
      <c r="O154" s="127">
        <f t="shared" si="138"/>
        <v>0</v>
      </c>
      <c r="P154" s="127">
        <f t="shared" si="138"/>
        <v>0</v>
      </c>
      <c r="Q154" s="127">
        <f>ROUND(Q152-Q95,1)</f>
        <v>0</v>
      </c>
    </row>
    <row r="155" spans="2:24" ht="15.6" x14ac:dyDescent="0.3">
      <c r="B155" s="384" t="s">
        <v>1</v>
      </c>
      <c r="C155" s="385"/>
      <c r="D155" s="162"/>
      <c r="E155" s="12"/>
      <c r="F155" s="12"/>
      <c r="G155" s="12"/>
      <c r="H155" s="12"/>
      <c r="I155" s="20"/>
      <c r="J155" s="12"/>
      <c r="K155" s="12"/>
      <c r="L155" s="47"/>
      <c r="M155" s="12"/>
      <c r="N155" s="12"/>
      <c r="O155" s="12"/>
      <c r="P155"/>
      <c r="Q155"/>
      <c r="R155"/>
      <c r="S155"/>
      <c r="T155"/>
      <c r="U155"/>
      <c r="V155"/>
      <c r="W155"/>
      <c r="X155"/>
    </row>
    <row r="156" spans="2:24" x14ac:dyDescent="0.3">
      <c r="B156" s="24" t="s">
        <v>24</v>
      </c>
      <c r="C156" s="304">
        <v>39.290983817685046</v>
      </c>
      <c r="D156" s="167"/>
      <c r="E156" s="92"/>
      <c r="F156" s="5"/>
      <c r="G156" s="4"/>
      <c r="H156" s="4"/>
      <c r="I156" s="7"/>
      <c r="J156" s="6"/>
      <c r="K156"/>
      <c r="L156"/>
      <c r="M156"/>
      <c r="N156"/>
      <c r="O156"/>
      <c r="P156"/>
      <c r="Q156"/>
      <c r="R156"/>
      <c r="S156"/>
      <c r="T156"/>
      <c r="U156"/>
      <c r="V156"/>
      <c r="W156"/>
      <c r="X156"/>
    </row>
    <row r="157" spans="2:24" x14ac:dyDescent="0.3">
      <c r="B157" s="24" t="s">
        <v>25</v>
      </c>
      <c r="C157" s="305">
        <v>43.303031818181815</v>
      </c>
      <c r="D157" s="168"/>
      <c r="E157" s="93"/>
      <c r="F157" s="20"/>
      <c r="G157" s="21"/>
      <c r="H157" s="21"/>
      <c r="I157" s="21"/>
      <c r="J157" s="20"/>
      <c r="K157"/>
      <c r="L157"/>
      <c r="M157"/>
      <c r="N157"/>
      <c r="O157"/>
      <c r="P157"/>
      <c r="Q157"/>
      <c r="R157"/>
      <c r="S157"/>
      <c r="T157"/>
      <c r="U157"/>
      <c r="V157"/>
      <c r="W157"/>
      <c r="X157"/>
    </row>
    <row r="158" spans="2:24" x14ac:dyDescent="0.3">
      <c r="B158" s="24" t="s">
        <v>26</v>
      </c>
      <c r="C158" s="305">
        <v>34.098484848484844</v>
      </c>
      <c r="D158" s="168"/>
      <c r="E158" s="93"/>
      <c r="F158" s="20"/>
      <c r="G158" s="21"/>
      <c r="H158" s="21"/>
      <c r="I158" s="21"/>
      <c r="J158" s="20"/>
      <c r="K158"/>
      <c r="L158"/>
      <c r="M158"/>
      <c r="N158"/>
      <c r="O158"/>
      <c r="P158"/>
      <c r="Q158"/>
      <c r="R158"/>
      <c r="S158"/>
      <c r="T158"/>
      <c r="U158"/>
      <c r="V158"/>
      <c r="W158"/>
      <c r="X158"/>
    </row>
    <row r="159" spans="2:24" x14ac:dyDescent="0.3">
      <c r="B159" s="24" t="s">
        <v>2</v>
      </c>
      <c r="C159" s="306">
        <v>32</v>
      </c>
      <c r="D159" s="169"/>
      <c r="E159" s="93"/>
      <c r="F159" s="20"/>
      <c r="G159" s="21"/>
      <c r="H159" s="21"/>
      <c r="I159" s="21"/>
      <c r="J159" s="20"/>
      <c r="K159"/>
      <c r="L159"/>
      <c r="M159"/>
      <c r="N159"/>
      <c r="O159"/>
      <c r="P159"/>
      <c r="Q159"/>
      <c r="R159"/>
      <c r="S159"/>
      <c r="T159"/>
      <c r="U159"/>
      <c r="V159"/>
      <c r="W159"/>
      <c r="X159"/>
    </row>
    <row r="160" spans="2:24" s="27" customFormat="1" x14ac:dyDescent="0.3">
      <c r="B160" s="3" t="s">
        <v>30</v>
      </c>
      <c r="C160" s="177">
        <f>Q153</f>
        <v>5.9238246094031251</v>
      </c>
      <c r="D160" s="170"/>
      <c r="E160" s="93"/>
      <c r="F160" s="20"/>
      <c r="G160" s="20"/>
      <c r="H160" s="20"/>
      <c r="I160" s="32"/>
      <c r="J160" s="20"/>
      <c r="K160" s="20"/>
      <c r="L160" s="21"/>
      <c r="M160" s="21"/>
      <c r="N160" s="21"/>
      <c r="O160" s="20"/>
    </row>
    <row r="161" spans="2:24" x14ac:dyDescent="0.3">
      <c r="B161" s="13" t="s">
        <v>31</v>
      </c>
      <c r="C161" s="371">
        <f>(W29+T29+U29+V29)*C159+C160</f>
        <v>57.914004212125661</v>
      </c>
      <c r="D161" s="171"/>
      <c r="E161" s="94"/>
      <c r="F161" s="20"/>
      <c r="G161" s="20"/>
      <c r="H161" s="20"/>
      <c r="I161" s="32"/>
      <c r="J161" s="20"/>
      <c r="K161" s="20"/>
      <c r="L161" s="21"/>
      <c r="M161" s="21"/>
      <c r="N161" s="21"/>
      <c r="O161" s="20"/>
      <c r="P161"/>
      <c r="Q161"/>
      <c r="R161"/>
      <c r="S161"/>
      <c r="T161"/>
      <c r="U161"/>
      <c r="V161"/>
      <c r="W161"/>
      <c r="X161"/>
    </row>
    <row r="162" spans="2:24" s="27" customFormat="1" ht="112.2" customHeight="1" x14ac:dyDescent="0.3">
      <c r="B162" s="417" t="s">
        <v>755</v>
      </c>
      <c r="C162" s="418"/>
      <c r="D162" s="172"/>
      <c r="E162" s="94"/>
      <c r="F162" s="20"/>
      <c r="G162" s="20"/>
      <c r="H162" s="20"/>
      <c r="I162" s="20"/>
      <c r="J162" s="20"/>
      <c r="K162" s="20"/>
      <c r="L162" s="21"/>
      <c r="M162" s="21"/>
      <c r="N162" s="21"/>
      <c r="O162" s="20"/>
    </row>
    <row r="163" spans="2:24" s="27" customFormat="1" ht="51" customHeight="1" x14ac:dyDescent="0.3">
      <c r="B163" s="415" t="s">
        <v>80</v>
      </c>
      <c r="C163" s="416"/>
      <c r="D163" s="172"/>
      <c r="E163" s="94"/>
      <c r="F163" s="20"/>
      <c r="G163" s="20"/>
      <c r="H163" s="20"/>
      <c r="I163" s="20"/>
      <c r="J163" s="20"/>
      <c r="K163" s="20"/>
      <c r="L163" s="21"/>
      <c r="M163" s="21"/>
      <c r="N163" s="21"/>
      <c r="O163" s="20"/>
    </row>
    <row r="164" spans="2:24" x14ac:dyDescent="0.3">
      <c r="B164" s="10"/>
      <c r="C164" s="8"/>
      <c r="D164" s="1"/>
      <c r="E164" s="8"/>
      <c r="P164"/>
      <c r="Q164"/>
      <c r="R164"/>
      <c r="S164"/>
      <c r="T164"/>
      <c r="U164"/>
      <c r="V164"/>
      <c r="W164"/>
      <c r="X164"/>
    </row>
    <row r="165" spans="2:24" ht="15.6" x14ac:dyDescent="0.3">
      <c r="B165" s="384" t="s">
        <v>88</v>
      </c>
      <c r="C165" s="410"/>
      <c r="D165" s="162"/>
      <c r="E165" s="8"/>
      <c r="P165"/>
      <c r="Q165"/>
      <c r="R165"/>
      <c r="S165"/>
      <c r="T165"/>
      <c r="U165"/>
      <c r="V165"/>
      <c r="W165"/>
      <c r="X165"/>
    </row>
    <row r="166" spans="2:24" x14ac:dyDescent="0.3">
      <c r="B166" s="87" t="s">
        <v>84</v>
      </c>
      <c r="C166" s="369">
        <v>6.1400000000000003E-2</v>
      </c>
      <c r="D166" s="173"/>
      <c r="P166"/>
      <c r="Q166"/>
      <c r="R166"/>
      <c r="S166"/>
      <c r="T166"/>
      <c r="U166"/>
      <c r="V166"/>
      <c r="W166"/>
      <c r="X166"/>
    </row>
    <row r="167" spans="2:24" s="48" customFormat="1" x14ac:dyDescent="0.3">
      <c r="B167" s="3" t="s">
        <v>85</v>
      </c>
      <c r="C167" s="370">
        <v>6.1199999999999997E-2</v>
      </c>
      <c r="D167" s="174"/>
      <c r="E167" s="1"/>
      <c r="F167" s="1"/>
      <c r="G167" s="1"/>
      <c r="H167" s="1"/>
      <c r="I167" s="1"/>
      <c r="J167" s="1"/>
      <c r="K167" s="1"/>
      <c r="L167" s="2"/>
      <c r="M167" s="2"/>
      <c r="N167" s="2"/>
      <c r="O167" s="1"/>
    </row>
    <row r="168" spans="2:24" s="48" customFormat="1" x14ac:dyDescent="0.3">
      <c r="B168" s="3" t="s">
        <v>89</v>
      </c>
      <c r="C168" s="88">
        <f>C161</f>
        <v>57.914004212125661</v>
      </c>
      <c r="D168" s="175"/>
      <c r="E168" s="1"/>
      <c r="F168" s="1"/>
      <c r="G168" s="1"/>
      <c r="H168" s="1"/>
      <c r="I168" s="1"/>
      <c r="J168" s="1"/>
      <c r="K168" s="1"/>
      <c r="L168" s="2"/>
      <c r="M168" s="2"/>
      <c r="N168" s="2"/>
      <c r="O168" s="1"/>
    </row>
    <row r="169" spans="2:24" x14ac:dyDescent="0.3">
      <c r="B169" s="24" t="s">
        <v>86</v>
      </c>
      <c r="C169" s="88">
        <f>C168*(1+(C167+2*C166))</f>
        <v>68.570180987156775</v>
      </c>
      <c r="D169" s="175"/>
      <c r="I169" s="86"/>
      <c r="P169"/>
      <c r="Q169"/>
      <c r="R169"/>
      <c r="S169"/>
      <c r="T169"/>
      <c r="U169"/>
      <c r="V169"/>
      <c r="W169"/>
      <c r="X169"/>
    </row>
    <row r="170" spans="2:24" x14ac:dyDescent="0.3">
      <c r="B170" s="89" t="s">
        <v>87</v>
      </c>
      <c r="C170" s="344">
        <f>C168*(1-(C167+2*C166))</f>
        <v>47.257827437094541</v>
      </c>
      <c r="D170" s="176"/>
      <c r="I170" s="85"/>
      <c r="P170"/>
      <c r="Q170"/>
      <c r="R170"/>
      <c r="S170"/>
      <c r="T170"/>
      <c r="U170"/>
      <c r="V170"/>
      <c r="W170"/>
      <c r="X170"/>
    </row>
    <row r="171" spans="2:24" s="48" customFormat="1" ht="15" customHeight="1" x14ac:dyDescent="0.3">
      <c r="B171" s="411" t="s">
        <v>756</v>
      </c>
      <c r="C171" s="412"/>
      <c r="D171" s="172"/>
      <c r="E171" s="1"/>
      <c r="F171" s="1"/>
      <c r="G171" s="1"/>
      <c r="H171" s="1"/>
      <c r="I171" s="1"/>
      <c r="J171" s="1"/>
      <c r="K171" s="1"/>
      <c r="L171" s="2"/>
      <c r="M171" s="2"/>
      <c r="N171" s="2"/>
      <c r="O171" s="1"/>
    </row>
    <row r="172" spans="2:24" x14ac:dyDescent="0.3">
      <c r="B172" s="411"/>
      <c r="C172" s="412"/>
      <c r="D172" s="172"/>
      <c r="P172"/>
      <c r="Q172"/>
      <c r="R172"/>
      <c r="S172"/>
      <c r="T172"/>
      <c r="U172"/>
      <c r="V172"/>
      <c r="W172"/>
      <c r="X172"/>
    </row>
    <row r="173" spans="2:24" x14ac:dyDescent="0.3">
      <c r="B173" s="411"/>
      <c r="C173" s="412"/>
      <c r="D173" s="172"/>
      <c r="P173"/>
      <c r="Q173"/>
      <c r="R173"/>
      <c r="S173"/>
      <c r="T173"/>
      <c r="U173"/>
      <c r="V173"/>
      <c r="W173"/>
      <c r="X173"/>
    </row>
    <row r="174" spans="2:24" x14ac:dyDescent="0.3">
      <c r="B174" s="411"/>
      <c r="C174" s="412"/>
      <c r="D174" s="172"/>
      <c r="P174"/>
      <c r="Q174"/>
      <c r="R174"/>
      <c r="S174"/>
      <c r="T174"/>
      <c r="U174"/>
      <c r="V174"/>
      <c r="W174"/>
      <c r="X174"/>
    </row>
    <row r="175" spans="2:24" x14ac:dyDescent="0.3">
      <c r="B175" s="411"/>
      <c r="C175" s="412"/>
      <c r="D175" s="172"/>
      <c r="P175"/>
      <c r="Q175"/>
      <c r="R175"/>
      <c r="S175"/>
      <c r="T175"/>
      <c r="U175"/>
      <c r="V175"/>
      <c r="W175"/>
      <c r="X175"/>
    </row>
    <row r="176" spans="2:24" x14ac:dyDescent="0.3">
      <c r="B176" s="411"/>
      <c r="C176" s="412"/>
      <c r="D176" s="172"/>
      <c r="P176"/>
      <c r="Q176"/>
      <c r="R176"/>
      <c r="S176"/>
      <c r="T176"/>
      <c r="U176"/>
      <c r="V176"/>
      <c r="W176"/>
      <c r="X176"/>
    </row>
    <row r="177" spans="2:24" x14ac:dyDescent="0.3">
      <c r="B177" s="411"/>
      <c r="C177" s="412"/>
      <c r="D177" s="172"/>
      <c r="P177"/>
      <c r="Q177"/>
      <c r="R177"/>
      <c r="S177"/>
      <c r="T177"/>
      <c r="U177"/>
      <c r="V177"/>
      <c r="W177"/>
      <c r="X177"/>
    </row>
    <row r="178" spans="2:24" x14ac:dyDescent="0.3">
      <c r="B178" s="411"/>
      <c r="C178" s="412"/>
      <c r="D178" s="172"/>
      <c r="P178"/>
      <c r="Q178"/>
      <c r="R178"/>
      <c r="S178"/>
      <c r="T178"/>
      <c r="U178"/>
      <c r="V178"/>
      <c r="W178"/>
      <c r="X178"/>
    </row>
    <row r="179" spans="2:24" x14ac:dyDescent="0.3">
      <c r="B179" s="411"/>
      <c r="C179" s="412"/>
      <c r="D179" s="172"/>
      <c r="P179"/>
      <c r="Q179"/>
      <c r="R179"/>
      <c r="S179"/>
      <c r="T179"/>
      <c r="U179"/>
      <c r="V179"/>
      <c r="W179"/>
      <c r="X179"/>
    </row>
    <row r="180" spans="2:24" x14ac:dyDescent="0.3">
      <c r="B180" s="411"/>
      <c r="C180" s="412"/>
      <c r="D180" s="172"/>
      <c r="P180"/>
      <c r="Q180"/>
      <c r="R180"/>
      <c r="S180"/>
      <c r="T180"/>
      <c r="U180"/>
      <c r="V180"/>
      <c r="W180"/>
      <c r="X180"/>
    </row>
    <row r="181" spans="2:24" x14ac:dyDescent="0.3">
      <c r="B181" s="411"/>
      <c r="C181" s="412"/>
      <c r="D181" s="172"/>
      <c r="P181"/>
      <c r="Q181"/>
      <c r="R181"/>
      <c r="S181"/>
      <c r="T181"/>
      <c r="U181"/>
      <c r="V181"/>
      <c r="W181"/>
      <c r="X181"/>
    </row>
    <row r="182" spans="2:24" x14ac:dyDescent="0.3">
      <c r="B182" s="411"/>
      <c r="C182" s="412"/>
      <c r="D182" s="172"/>
      <c r="P182"/>
      <c r="Q182"/>
      <c r="R182"/>
      <c r="S182"/>
      <c r="T182"/>
      <c r="U182"/>
      <c r="V182"/>
      <c r="W182"/>
      <c r="X182"/>
    </row>
    <row r="183" spans="2:24" x14ac:dyDescent="0.3">
      <c r="B183" s="411"/>
      <c r="C183" s="412"/>
      <c r="D183" s="172"/>
      <c r="P183"/>
      <c r="Q183"/>
      <c r="R183"/>
      <c r="S183"/>
      <c r="T183"/>
      <c r="U183"/>
      <c r="V183"/>
      <c r="W183"/>
      <c r="X183"/>
    </row>
    <row r="184" spans="2:24" x14ac:dyDescent="0.3">
      <c r="B184" s="411"/>
      <c r="C184" s="412"/>
      <c r="D184" s="172"/>
      <c r="P184"/>
      <c r="Q184"/>
      <c r="R184"/>
      <c r="S184"/>
      <c r="T184"/>
      <c r="U184"/>
      <c r="V184"/>
      <c r="W184"/>
      <c r="X184"/>
    </row>
    <row r="185" spans="2:24" x14ac:dyDescent="0.3">
      <c r="B185" s="411"/>
      <c r="C185" s="412"/>
      <c r="D185" s="172"/>
      <c r="P185"/>
      <c r="Q185"/>
      <c r="R185"/>
      <c r="S185"/>
      <c r="T185"/>
      <c r="U185"/>
      <c r="V185"/>
      <c r="W185"/>
      <c r="X185"/>
    </row>
    <row r="186" spans="2:24" x14ac:dyDescent="0.3">
      <c r="B186" s="413"/>
      <c r="C186" s="414"/>
      <c r="D186" s="172"/>
      <c r="P186"/>
      <c r="Q186"/>
      <c r="R186"/>
      <c r="S186"/>
      <c r="T186"/>
      <c r="U186"/>
      <c r="V186"/>
      <c r="W186"/>
      <c r="X186"/>
    </row>
    <row r="187" spans="2:24" x14ac:dyDescent="0.3">
      <c r="C187" s="178"/>
      <c r="P187"/>
      <c r="Q187"/>
      <c r="R187"/>
      <c r="S187"/>
      <c r="T187"/>
      <c r="U187"/>
      <c r="V187"/>
      <c r="W187"/>
      <c r="X187"/>
    </row>
    <row r="188" spans="2:24" x14ac:dyDescent="0.3">
      <c r="B188" s="96" t="s">
        <v>92</v>
      </c>
      <c r="C188" s="178"/>
      <c r="P188"/>
      <c r="Q188"/>
      <c r="R188"/>
      <c r="S188"/>
      <c r="T188"/>
      <c r="U188"/>
      <c r="V188"/>
      <c r="W188"/>
      <c r="X188"/>
    </row>
    <row r="189" spans="2:24" x14ac:dyDescent="0.3">
      <c r="C189" s="178"/>
      <c r="P189"/>
      <c r="Q189"/>
      <c r="R189"/>
      <c r="S189"/>
      <c r="T189"/>
      <c r="U189"/>
      <c r="V189"/>
      <c r="W189"/>
      <c r="X189"/>
    </row>
    <row r="190" spans="2:24" x14ac:dyDescent="0.3">
      <c r="C190" s="178"/>
      <c r="P190"/>
      <c r="Q190"/>
      <c r="R190"/>
      <c r="S190"/>
      <c r="T190"/>
      <c r="U190"/>
      <c r="V190"/>
      <c r="W190"/>
      <c r="X190"/>
    </row>
    <row r="191" spans="2:24" x14ac:dyDescent="0.3">
      <c r="C191" s="178"/>
      <c r="P191"/>
      <c r="Q191"/>
      <c r="R191"/>
      <c r="S191"/>
      <c r="T191"/>
      <c r="U191"/>
      <c r="V191"/>
      <c r="W191"/>
      <c r="X191"/>
    </row>
    <row r="192" spans="2:24" x14ac:dyDescent="0.3">
      <c r="C192" s="178"/>
      <c r="P192"/>
      <c r="Q192"/>
      <c r="R192"/>
      <c r="S192"/>
      <c r="T192"/>
      <c r="U192"/>
      <c r="V192"/>
      <c r="W192"/>
      <c r="X192"/>
    </row>
    <row r="193" spans="3:24" x14ac:dyDescent="0.3">
      <c r="C193" s="178"/>
      <c r="P193"/>
      <c r="Q193"/>
      <c r="R193"/>
      <c r="S193"/>
      <c r="T193"/>
      <c r="U193"/>
      <c r="V193"/>
      <c r="W193"/>
      <c r="X193"/>
    </row>
    <row r="194" spans="3:24" x14ac:dyDescent="0.3">
      <c r="C194" s="178"/>
      <c r="P194"/>
      <c r="Q194"/>
      <c r="R194"/>
      <c r="S194"/>
      <c r="T194"/>
      <c r="U194"/>
      <c r="V194"/>
      <c r="W194"/>
      <c r="X194"/>
    </row>
    <row r="195" spans="3:24" x14ac:dyDescent="0.3">
      <c r="C195" s="178"/>
      <c r="P195"/>
      <c r="Q195"/>
      <c r="R195"/>
      <c r="S195"/>
      <c r="T195"/>
      <c r="U195"/>
      <c r="V195"/>
      <c r="W195"/>
      <c r="X195"/>
    </row>
    <row r="196" spans="3:24" x14ac:dyDescent="0.3">
      <c r="C196" s="178"/>
      <c r="P196"/>
      <c r="Q196"/>
      <c r="R196"/>
      <c r="S196"/>
      <c r="T196"/>
      <c r="U196"/>
      <c r="V196"/>
      <c r="W196"/>
      <c r="X196"/>
    </row>
    <row r="197" spans="3:24" x14ac:dyDescent="0.3">
      <c r="C197" s="178"/>
      <c r="P197"/>
      <c r="Q197"/>
      <c r="R197"/>
      <c r="S197"/>
      <c r="T197"/>
      <c r="U197"/>
      <c r="V197"/>
      <c r="W197"/>
      <c r="X197"/>
    </row>
    <row r="198" spans="3:24" x14ac:dyDescent="0.3">
      <c r="C198" s="178"/>
      <c r="P198"/>
      <c r="Q198"/>
      <c r="R198"/>
      <c r="S198"/>
      <c r="T198"/>
      <c r="U198"/>
      <c r="V198"/>
      <c r="W198"/>
      <c r="X198"/>
    </row>
    <row r="199" spans="3:24" x14ac:dyDescent="0.3">
      <c r="C199" s="178"/>
      <c r="P199"/>
      <c r="Q199"/>
      <c r="R199"/>
      <c r="S199"/>
      <c r="T199"/>
      <c r="U199"/>
      <c r="V199"/>
      <c r="W199"/>
      <c r="X199"/>
    </row>
    <row r="200" spans="3:24" x14ac:dyDescent="0.3">
      <c r="C200" s="178"/>
      <c r="P200"/>
      <c r="Q200"/>
      <c r="R200"/>
      <c r="S200"/>
      <c r="T200"/>
      <c r="U200"/>
      <c r="V200"/>
      <c r="W200"/>
      <c r="X200"/>
    </row>
    <row r="201" spans="3:24" x14ac:dyDescent="0.3">
      <c r="C201" s="178"/>
      <c r="P201"/>
      <c r="Q201"/>
      <c r="R201"/>
      <c r="S201"/>
      <c r="T201"/>
      <c r="U201"/>
      <c r="V201"/>
      <c r="W201"/>
      <c r="X201"/>
    </row>
    <row r="202" spans="3:24" x14ac:dyDescent="0.3">
      <c r="C202" s="178"/>
      <c r="P202"/>
      <c r="Q202"/>
      <c r="R202"/>
      <c r="S202"/>
      <c r="T202"/>
      <c r="U202"/>
      <c r="V202"/>
      <c r="W202"/>
      <c r="X202"/>
    </row>
    <row r="203" spans="3:24" x14ac:dyDescent="0.3">
      <c r="C203" s="178"/>
      <c r="P203"/>
      <c r="Q203"/>
      <c r="R203"/>
      <c r="S203"/>
      <c r="T203"/>
      <c r="U203"/>
      <c r="V203"/>
      <c r="W203"/>
      <c r="X203"/>
    </row>
    <row r="204" spans="3:24" x14ac:dyDescent="0.3">
      <c r="C204" s="178"/>
      <c r="P204"/>
      <c r="Q204"/>
      <c r="R204"/>
      <c r="S204"/>
      <c r="T204"/>
      <c r="U204"/>
      <c r="V204"/>
      <c r="W204"/>
      <c r="X204"/>
    </row>
    <row r="205" spans="3:24" x14ac:dyDescent="0.3">
      <c r="C205" s="178"/>
      <c r="P205"/>
      <c r="Q205"/>
      <c r="R205"/>
      <c r="S205"/>
      <c r="T205"/>
      <c r="U205"/>
      <c r="V205"/>
      <c r="W205"/>
      <c r="X205"/>
    </row>
    <row r="206" spans="3:24" x14ac:dyDescent="0.3">
      <c r="C206" s="178"/>
      <c r="P206"/>
      <c r="Q206"/>
      <c r="R206"/>
      <c r="S206"/>
      <c r="T206"/>
      <c r="U206"/>
      <c r="V206"/>
      <c r="W206"/>
      <c r="X206"/>
    </row>
    <row r="207" spans="3:24" x14ac:dyDescent="0.3">
      <c r="C207" s="178"/>
      <c r="P207"/>
      <c r="Q207"/>
      <c r="R207"/>
      <c r="S207"/>
      <c r="T207"/>
      <c r="U207"/>
      <c r="V207"/>
      <c r="W207"/>
      <c r="X207"/>
    </row>
    <row r="208" spans="3:24" x14ac:dyDescent="0.3">
      <c r="C208" s="178"/>
      <c r="P208"/>
      <c r="Q208"/>
      <c r="R208"/>
      <c r="S208"/>
      <c r="T208"/>
      <c r="U208"/>
      <c r="V208"/>
      <c r="W208"/>
      <c r="X208"/>
    </row>
    <row r="209" spans="3:24" x14ac:dyDescent="0.3">
      <c r="C209" s="178"/>
      <c r="P209"/>
      <c r="Q209"/>
      <c r="R209"/>
      <c r="S209"/>
      <c r="T209"/>
      <c r="U209"/>
      <c r="V209"/>
      <c r="W209"/>
      <c r="X209"/>
    </row>
    <row r="210" spans="3:24" x14ac:dyDescent="0.3">
      <c r="C210" s="178"/>
      <c r="P210"/>
      <c r="Q210"/>
      <c r="R210"/>
      <c r="S210"/>
      <c r="T210"/>
      <c r="U210"/>
      <c r="V210"/>
      <c r="W210"/>
      <c r="X210"/>
    </row>
    <row r="211" spans="3:24" x14ac:dyDescent="0.3">
      <c r="C211" s="178"/>
      <c r="P211"/>
      <c r="Q211"/>
      <c r="R211"/>
      <c r="S211"/>
      <c r="T211"/>
      <c r="U211"/>
      <c r="V211"/>
      <c r="W211"/>
      <c r="X211"/>
    </row>
    <row r="212" spans="3:24" x14ac:dyDescent="0.3">
      <c r="C212" s="178"/>
      <c r="P212"/>
      <c r="Q212"/>
      <c r="R212"/>
      <c r="S212"/>
      <c r="T212"/>
      <c r="U212"/>
      <c r="V212"/>
      <c r="W212"/>
      <c r="X212"/>
    </row>
    <row r="213" spans="3:24" x14ac:dyDescent="0.3">
      <c r="C213" s="178"/>
      <c r="P213"/>
      <c r="Q213"/>
      <c r="R213"/>
      <c r="S213"/>
      <c r="T213"/>
      <c r="U213"/>
      <c r="V213"/>
      <c r="W213"/>
      <c r="X213"/>
    </row>
    <row r="214" spans="3:24" x14ac:dyDescent="0.3">
      <c r="C214" s="178"/>
      <c r="P214"/>
      <c r="Q214"/>
      <c r="R214"/>
      <c r="S214"/>
      <c r="T214"/>
      <c r="U214"/>
      <c r="V214"/>
      <c r="W214"/>
      <c r="X214"/>
    </row>
    <row r="215" spans="3:24" x14ac:dyDescent="0.3">
      <c r="C215" s="178"/>
      <c r="P215"/>
      <c r="Q215"/>
      <c r="R215"/>
      <c r="S215"/>
      <c r="T215"/>
      <c r="U215"/>
      <c r="V215"/>
      <c r="W215"/>
      <c r="X215"/>
    </row>
    <row r="216" spans="3:24" x14ac:dyDescent="0.3">
      <c r="C216" s="178"/>
      <c r="P216"/>
      <c r="Q216"/>
      <c r="R216"/>
      <c r="S216"/>
      <c r="T216"/>
      <c r="U216"/>
      <c r="V216"/>
      <c r="W216"/>
      <c r="X216"/>
    </row>
    <row r="217" spans="3:24" x14ac:dyDescent="0.3">
      <c r="C217" s="178"/>
      <c r="P217"/>
      <c r="Q217"/>
      <c r="R217"/>
      <c r="S217"/>
      <c r="T217"/>
      <c r="U217"/>
      <c r="V217"/>
      <c r="W217"/>
      <c r="X217"/>
    </row>
    <row r="218" spans="3:24" x14ac:dyDescent="0.3">
      <c r="C218" s="178"/>
      <c r="P218"/>
      <c r="Q218"/>
      <c r="R218"/>
      <c r="S218"/>
      <c r="T218"/>
      <c r="U218"/>
      <c r="V218"/>
      <c r="W218"/>
      <c r="X218"/>
    </row>
    <row r="219" spans="3:24" x14ac:dyDescent="0.3">
      <c r="C219" s="178"/>
      <c r="P219"/>
      <c r="Q219"/>
      <c r="R219"/>
      <c r="S219"/>
      <c r="T219"/>
      <c r="U219"/>
      <c r="V219"/>
      <c r="W219"/>
      <c r="X219"/>
    </row>
    <row r="220" spans="3:24" x14ac:dyDescent="0.3">
      <c r="C220" s="178"/>
      <c r="P220"/>
      <c r="Q220"/>
      <c r="R220"/>
      <c r="S220"/>
      <c r="T220"/>
      <c r="U220"/>
      <c r="V220"/>
      <c r="W220"/>
      <c r="X220"/>
    </row>
    <row r="221" spans="3:24" x14ac:dyDescent="0.3">
      <c r="C221" s="178"/>
      <c r="P221"/>
      <c r="Q221"/>
      <c r="R221"/>
      <c r="S221"/>
      <c r="T221"/>
      <c r="U221"/>
      <c r="V221"/>
      <c r="W221"/>
      <c r="X221"/>
    </row>
    <row r="222" spans="3:24" x14ac:dyDescent="0.3">
      <c r="C222" s="178"/>
      <c r="P222"/>
      <c r="Q222"/>
      <c r="R222"/>
      <c r="S222"/>
      <c r="T222"/>
      <c r="U222"/>
      <c r="V222"/>
      <c r="W222"/>
      <c r="X222"/>
    </row>
    <row r="223" spans="3:24" x14ac:dyDescent="0.3">
      <c r="C223" s="178"/>
      <c r="P223"/>
      <c r="Q223"/>
      <c r="R223"/>
      <c r="S223"/>
      <c r="T223"/>
      <c r="U223"/>
      <c r="V223"/>
      <c r="W223"/>
      <c r="X223"/>
    </row>
    <row r="224" spans="3:24" x14ac:dyDescent="0.3">
      <c r="C224" s="178"/>
      <c r="P224"/>
      <c r="Q224"/>
      <c r="R224"/>
      <c r="S224"/>
      <c r="T224"/>
      <c r="U224"/>
      <c r="V224"/>
      <c r="W224"/>
      <c r="X224"/>
    </row>
    <row r="225" spans="3:24" x14ac:dyDescent="0.3">
      <c r="C225" s="178"/>
      <c r="P225"/>
      <c r="Q225"/>
      <c r="R225"/>
      <c r="S225"/>
      <c r="T225"/>
      <c r="U225"/>
      <c r="V225"/>
      <c r="W225"/>
      <c r="X225"/>
    </row>
    <row r="226" spans="3:24" x14ac:dyDescent="0.3">
      <c r="C226" s="178"/>
      <c r="P226"/>
      <c r="Q226"/>
      <c r="R226"/>
      <c r="S226"/>
      <c r="T226"/>
      <c r="U226"/>
      <c r="V226"/>
      <c r="W226"/>
      <c r="X226"/>
    </row>
    <row r="227" spans="3:24" x14ac:dyDescent="0.3">
      <c r="C227" s="178"/>
      <c r="P227"/>
      <c r="Q227"/>
      <c r="R227"/>
      <c r="S227"/>
      <c r="T227"/>
      <c r="U227"/>
      <c r="V227"/>
      <c r="W227"/>
      <c r="X227"/>
    </row>
    <row r="228" spans="3:24" x14ac:dyDescent="0.3">
      <c r="C228" s="178"/>
      <c r="P228"/>
      <c r="Q228"/>
      <c r="R228"/>
      <c r="S228"/>
      <c r="T228"/>
      <c r="U228"/>
      <c r="V228"/>
      <c r="W228"/>
      <c r="X228"/>
    </row>
    <row r="229" spans="3:24" x14ac:dyDescent="0.3">
      <c r="C229" s="178"/>
      <c r="P229"/>
      <c r="Q229"/>
      <c r="R229"/>
      <c r="S229"/>
      <c r="T229"/>
      <c r="U229"/>
      <c r="V229"/>
      <c r="W229"/>
      <c r="X229"/>
    </row>
    <row r="230" spans="3:24" x14ac:dyDescent="0.3">
      <c r="C230" s="178"/>
      <c r="P230"/>
      <c r="Q230"/>
      <c r="R230"/>
      <c r="S230"/>
      <c r="T230"/>
      <c r="U230"/>
      <c r="V230"/>
      <c r="W230"/>
      <c r="X230"/>
    </row>
    <row r="231" spans="3:24" x14ac:dyDescent="0.3">
      <c r="C231" s="178"/>
      <c r="P231"/>
      <c r="Q231"/>
      <c r="R231"/>
      <c r="S231"/>
      <c r="T231"/>
      <c r="U231"/>
      <c r="V231"/>
      <c r="W231"/>
      <c r="X231"/>
    </row>
    <row r="232" spans="3:24" x14ac:dyDescent="0.3">
      <c r="C232" s="178"/>
      <c r="P232"/>
      <c r="Q232"/>
      <c r="R232"/>
      <c r="S232"/>
      <c r="T232"/>
      <c r="U232"/>
      <c r="V232"/>
      <c r="W232"/>
      <c r="X232"/>
    </row>
    <row r="233" spans="3:24" x14ac:dyDescent="0.3">
      <c r="C233" s="178"/>
      <c r="P233"/>
      <c r="Q233"/>
      <c r="R233"/>
      <c r="S233"/>
      <c r="T233"/>
      <c r="U233"/>
      <c r="V233"/>
      <c r="W233"/>
      <c r="X233"/>
    </row>
    <row r="234" spans="3:24" x14ac:dyDescent="0.3">
      <c r="C234" s="178"/>
      <c r="P234"/>
      <c r="Q234"/>
      <c r="R234"/>
      <c r="S234"/>
      <c r="T234"/>
      <c r="U234"/>
      <c r="V234"/>
      <c r="W234"/>
      <c r="X234"/>
    </row>
    <row r="235" spans="3:24" x14ac:dyDescent="0.3">
      <c r="C235" s="178"/>
      <c r="P235"/>
      <c r="Q235"/>
      <c r="R235"/>
      <c r="S235"/>
      <c r="T235"/>
      <c r="U235"/>
      <c r="V235"/>
      <c r="W235"/>
      <c r="X235"/>
    </row>
    <row r="236" spans="3:24" x14ac:dyDescent="0.3">
      <c r="C236" s="178"/>
      <c r="P236"/>
      <c r="Q236"/>
      <c r="R236"/>
      <c r="S236"/>
      <c r="T236"/>
      <c r="U236"/>
      <c r="V236"/>
      <c r="W236"/>
      <c r="X236"/>
    </row>
    <row r="237" spans="3:24" x14ac:dyDescent="0.3">
      <c r="C237" s="178"/>
      <c r="P237"/>
      <c r="Q237"/>
      <c r="R237"/>
      <c r="S237"/>
      <c r="T237"/>
      <c r="U237"/>
      <c r="V237"/>
      <c r="W237"/>
      <c r="X237"/>
    </row>
    <row r="238" spans="3:24" x14ac:dyDescent="0.3">
      <c r="C238" s="178"/>
      <c r="P238"/>
      <c r="Q238"/>
      <c r="R238"/>
      <c r="S238"/>
      <c r="T238"/>
      <c r="U238"/>
      <c r="V238"/>
      <c r="W238"/>
      <c r="X238"/>
    </row>
    <row r="239" spans="3:24" x14ac:dyDescent="0.3">
      <c r="C239" s="178"/>
      <c r="P239"/>
      <c r="Q239"/>
      <c r="R239"/>
      <c r="S239"/>
      <c r="T239"/>
      <c r="U239"/>
      <c r="V239"/>
      <c r="W239"/>
      <c r="X239"/>
    </row>
    <row r="240" spans="3:24" x14ac:dyDescent="0.3">
      <c r="C240" s="178"/>
      <c r="P240"/>
      <c r="Q240"/>
      <c r="R240"/>
      <c r="S240"/>
      <c r="T240"/>
      <c r="U240"/>
      <c r="V240"/>
      <c r="W240"/>
      <c r="X240"/>
    </row>
    <row r="241" spans="3:24" x14ac:dyDescent="0.3">
      <c r="C241" s="178"/>
      <c r="P241"/>
      <c r="Q241"/>
      <c r="R241"/>
      <c r="S241"/>
      <c r="T241"/>
      <c r="U241"/>
      <c r="V241"/>
      <c r="W241"/>
      <c r="X241"/>
    </row>
    <row r="242" spans="3:24" x14ac:dyDescent="0.3">
      <c r="C242" s="178"/>
      <c r="P242"/>
      <c r="Q242"/>
      <c r="R242"/>
      <c r="S242"/>
      <c r="T242"/>
      <c r="U242"/>
      <c r="V242"/>
      <c r="W242"/>
      <c r="X242"/>
    </row>
    <row r="243" spans="3:24" x14ac:dyDescent="0.3">
      <c r="C243" s="178"/>
      <c r="P243"/>
      <c r="Q243"/>
      <c r="R243"/>
      <c r="S243"/>
      <c r="T243"/>
      <c r="U243"/>
      <c r="V243"/>
      <c r="W243"/>
      <c r="X243"/>
    </row>
    <row r="244" spans="3:24" x14ac:dyDescent="0.3">
      <c r="C244" s="178"/>
      <c r="P244"/>
      <c r="Q244"/>
      <c r="R244"/>
      <c r="S244"/>
      <c r="T244"/>
      <c r="U244"/>
      <c r="V244"/>
      <c r="W244"/>
      <c r="X244"/>
    </row>
    <row r="245" spans="3:24" x14ac:dyDescent="0.3">
      <c r="C245" s="178"/>
      <c r="P245"/>
      <c r="Q245"/>
      <c r="R245"/>
      <c r="S245"/>
      <c r="T245"/>
      <c r="U245"/>
      <c r="V245"/>
      <c r="W245"/>
      <c r="X245"/>
    </row>
    <row r="246" spans="3:24" x14ac:dyDescent="0.3">
      <c r="C246" s="178"/>
      <c r="P246"/>
      <c r="Q246"/>
      <c r="R246"/>
      <c r="S246"/>
      <c r="T246"/>
      <c r="U246"/>
      <c r="V246"/>
      <c r="W246"/>
      <c r="X246"/>
    </row>
    <row r="247" spans="3:24" x14ac:dyDescent="0.3">
      <c r="C247" s="178"/>
      <c r="P247"/>
      <c r="Q247"/>
      <c r="R247"/>
      <c r="S247"/>
      <c r="T247"/>
      <c r="U247"/>
      <c r="V247"/>
      <c r="W247"/>
      <c r="X247"/>
    </row>
    <row r="248" spans="3:24" x14ac:dyDescent="0.3">
      <c r="C248" s="178"/>
      <c r="P248"/>
      <c r="Q248"/>
      <c r="R248"/>
      <c r="S248"/>
      <c r="T248"/>
      <c r="U248"/>
      <c r="V248"/>
      <c r="W248"/>
      <c r="X248"/>
    </row>
    <row r="249" spans="3:24" x14ac:dyDescent="0.3">
      <c r="C249" s="178"/>
      <c r="P249"/>
      <c r="Q249"/>
      <c r="R249"/>
      <c r="S249"/>
      <c r="T249"/>
      <c r="U249"/>
      <c r="V249"/>
      <c r="W249"/>
      <c r="X249"/>
    </row>
    <row r="250" spans="3:24" x14ac:dyDescent="0.3">
      <c r="C250" s="178"/>
      <c r="P250"/>
      <c r="Q250"/>
      <c r="R250"/>
      <c r="S250"/>
      <c r="T250"/>
      <c r="U250"/>
      <c r="V250"/>
      <c r="W250"/>
      <c r="X250"/>
    </row>
    <row r="251" spans="3:24" x14ac:dyDescent="0.3">
      <c r="C251" s="178"/>
      <c r="P251"/>
      <c r="Q251"/>
      <c r="R251"/>
      <c r="S251"/>
      <c r="T251"/>
      <c r="U251"/>
      <c r="V251"/>
      <c r="W251"/>
      <c r="X251"/>
    </row>
    <row r="252" spans="3:24" x14ac:dyDescent="0.3">
      <c r="C252" s="178"/>
      <c r="P252"/>
      <c r="Q252"/>
      <c r="R252"/>
      <c r="S252"/>
      <c r="T252"/>
      <c r="U252"/>
      <c r="V252"/>
      <c r="W252"/>
      <c r="X252"/>
    </row>
    <row r="253" spans="3:24" x14ac:dyDescent="0.3">
      <c r="C253" s="178"/>
      <c r="P253"/>
      <c r="Q253"/>
      <c r="R253"/>
      <c r="S253"/>
      <c r="T253"/>
      <c r="U253"/>
      <c r="V253"/>
      <c r="W253"/>
      <c r="X253"/>
    </row>
    <row r="254" spans="3:24" x14ac:dyDescent="0.3">
      <c r="C254" s="178"/>
      <c r="P254"/>
      <c r="Q254"/>
      <c r="R254"/>
      <c r="S254"/>
      <c r="T254"/>
      <c r="U254"/>
      <c r="V254"/>
      <c r="W254"/>
      <c r="X254"/>
    </row>
    <row r="255" spans="3:24" x14ac:dyDescent="0.3">
      <c r="C255" s="178"/>
    </row>
    <row r="256" spans="3:24" x14ac:dyDescent="0.3">
      <c r="C256" s="178"/>
    </row>
  </sheetData>
  <dataConsolidate/>
  <mergeCells count="93">
    <mergeCell ref="B165:C165"/>
    <mergeCell ref="B171:C186"/>
    <mergeCell ref="B163:C163"/>
    <mergeCell ref="B155:C155"/>
    <mergeCell ref="B162:C162"/>
    <mergeCell ref="B93:C93"/>
    <mergeCell ref="B94:C94"/>
    <mergeCell ref="B95:C95"/>
    <mergeCell ref="B64:C64"/>
    <mergeCell ref="B68:C68"/>
    <mergeCell ref="B89:C89"/>
    <mergeCell ref="B88:C88"/>
    <mergeCell ref="B87:C87"/>
    <mergeCell ref="B91:C91"/>
    <mergeCell ref="B58:C58"/>
    <mergeCell ref="B34:C34"/>
    <mergeCell ref="B65:C65"/>
    <mergeCell ref="B59:C59"/>
    <mergeCell ref="B92:C92"/>
    <mergeCell ref="B56:C56"/>
    <mergeCell ref="B38:C38"/>
    <mergeCell ref="B39:C39"/>
    <mergeCell ref="B2:C2"/>
    <mergeCell ref="B86:C86"/>
    <mergeCell ref="B85:C85"/>
    <mergeCell ref="B3:C3"/>
    <mergeCell ref="B7:C7"/>
    <mergeCell ref="B25:C25"/>
    <mergeCell ref="B8:C8"/>
    <mergeCell ref="B24:C24"/>
    <mergeCell ref="B9:C9"/>
    <mergeCell ref="B10:C10"/>
    <mergeCell ref="B11:C11"/>
    <mergeCell ref="B17:C17"/>
    <mergeCell ref="B22:C22"/>
    <mergeCell ref="B63:C63"/>
    <mergeCell ref="B21:C21"/>
    <mergeCell ref="B13:C13"/>
    <mergeCell ref="B14:C14"/>
    <mergeCell ref="B19:C19"/>
    <mergeCell ref="B35:C35"/>
    <mergeCell ref="B23:C23"/>
    <mergeCell ref="B27:C27"/>
    <mergeCell ref="B26:C26"/>
    <mergeCell ref="B29:C29"/>
    <mergeCell ref="B28:C28"/>
    <mergeCell ref="B33:C33"/>
    <mergeCell ref="B30:C30"/>
    <mergeCell ref="B107:C107"/>
    <mergeCell ref="B108:C108"/>
    <mergeCell ref="B96:C96"/>
    <mergeCell ref="B97:C97"/>
    <mergeCell ref="B99:C99"/>
    <mergeCell ref="B100:C100"/>
    <mergeCell ref="B101:C101"/>
    <mergeCell ref="B104:C104"/>
    <mergeCell ref="B105:C105"/>
    <mergeCell ref="B106:C106"/>
    <mergeCell ref="B109:C109"/>
    <mergeCell ref="B110:C110"/>
    <mergeCell ref="B111:C111"/>
    <mergeCell ref="B113:C113"/>
    <mergeCell ref="B124:C124"/>
    <mergeCell ref="B118:C118"/>
    <mergeCell ref="B114:C114"/>
    <mergeCell ref="B115:C115"/>
    <mergeCell ref="B116:C116"/>
    <mergeCell ref="B117:C117"/>
    <mergeCell ref="B125:C125"/>
    <mergeCell ref="B129:C129"/>
    <mergeCell ref="B130:C130"/>
    <mergeCell ref="B120:C120"/>
    <mergeCell ref="B121:C121"/>
    <mergeCell ref="B122:C122"/>
    <mergeCell ref="B123:C123"/>
    <mergeCell ref="B137:C137"/>
    <mergeCell ref="B138:C138"/>
    <mergeCell ref="B139:C139"/>
    <mergeCell ref="B140:C140"/>
    <mergeCell ref="B142:C142"/>
    <mergeCell ref="B131:C131"/>
    <mergeCell ref="B132:C132"/>
    <mergeCell ref="B133:C133"/>
    <mergeCell ref="B134:C134"/>
    <mergeCell ref="B136:C136"/>
    <mergeCell ref="B143:C143"/>
    <mergeCell ref="B144:C144"/>
    <mergeCell ref="B153:C153"/>
    <mergeCell ref="B147:C147"/>
    <mergeCell ref="B148:C148"/>
    <mergeCell ref="B149:C149"/>
    <mergeCell ref="B151:C151"/>
    <mergeCell ref="B152:C152"/>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3" zoomScale="70" zoomScaleNormal="70" workbookViewId="0">
      <selection activeCell="A36" sqref="A36"/>
    </sheetView>
  </sheetViews>
  <sheetFormatPr defaultRowHeight="14.4" x14ac:dyDescent="0.3"/>
  <cols>
    <col min="1" max="1" width="145.5546875" bestFit="1" customWidth="1"/>
    <col min="2" max="2" width="14.33203125" bestFit="1" customWidth="1"/>
    <col min="3" max="3" width="14.109375" bestFit="1" customWidth="1"/>
  </cols>
  <sheetData>
    <row r="1" spans="1:3" x14ac:dyDescent="0.3">
      <c r="A1" s="321">
        <v>26018</v>
      </c>
    </row>
    <row r="2" spans="1:3" x14ac:dyDescent="0.3">
      <c r="A2" s="321">
        <v>26018</v>
      </c>
    </row>
    <row r="3" spans="1:3" x14ac:dyDescent="0.3">
      <c r="A3" s="49"/>
      <c r="B3" s="322" t="s">
        <v>184</v>
      </c>
      <c r="C3" s="322" t="s">
        <v>185</v>
      </c>
    </row>
    <row r="4" spans="1:3" x14ac:dyDescent="0.3">
      <c r="A4" s="324" t="s">
        <v>186</v>
      </c>
      <c r="B4" s="323"/>
      <c r="C4" s="323"/>
    </row>
    <row r="5" spans="1:3" x14ac:dyDescent="0.3">
      <c r="A5" s="325" t="s">
        <v>187</v>
      </c>
      <c r="B5" s="49"/>
      <c r="C5" s="49"/>
    </row>
    <row r="6" spans="1:3" x14ac:dyDescent="0.3">
      <c r="A6" s="325" t="s">
        <v>188</v>
      </c>
      <c r="B6" s="327">
        <v>164552</v>
      </c>
      <c r="C6" s="327">
        <v>179915</v>
      </c>
    </row>
    <row r="7" spans="1:3" x14ac:dyDescent="0.3">
      <c r="A7" s="325" t="s">
        <v>189</v>
      </c>
      <c r="B7" s="328">
        <v>38179</v>
      </c>
      <c r="C7" s="328">
        <v>33124</v>
      </c>
    </row>
    <row r="8" spans="1:3" x14ac:dyDescent="0.3">
      <c r="A8" s="325" t="s">
        <v>190</v>
      </c>
      <c r="B8" s="328">
        <v>67612</v>
      </c>
      <c r="C8" s="328">
        <v>104679</v>
      </c>
    </row>
    <row r="9" spans="1:3" x14ac:dyDescent="0.3">
      <c r="A9" s="325" t="s">
        <v>191</v>
      </c>
      <c r="B9" s="328">
        <v>139</v>
      </c>
      <c r="C9" s="328">
        <v>452</v>
      </c>
    </row>
    <row r="10" spans="1:3" x14ac:dyDescent="0.3">
      <c r="A10" s="325" t="s">
        <v>192</v>
      </c>
      <c r="B10" s="328">
        <v>61069</v>
      </c>
      <c r="C10" s="328">
        <v>61678</v>
      </c>
    </row>
    <row r="11" spans="1:3" x14ac:dyDescent="0.3">
      <c r="A11" s="325" t="s">
        <v>193</v>
      </c>
      <c r="B11" s="328">
        <v>10357</v>
      </c>
      <c r="C11" s="328">
        <v>9501</v>
      </c>
    </row>
    <row r="12" spans="1:3" x14ac:dyDescent="0.3">
      <c r="A12" s="325" t="s">
        <v>194</v>
      </c>
      <c r="B12" s="328">
        <v>341908</v>
      </c>
      <c r="C12" s="328">
        <v>389349</v>
      </c>
    </row>
    <row r="13" spans="1:3" x14ac:dyDescent="0.3">
      <c r="A13" s="325" t="s">
        <v>195</v>
      </c>
      <c r="B13" s="328">
        <v>26745</v>
      </c>
      <c r="C13" s="328">
        <v>26850</v>
      </c>
    </row>
    <row r="14" spans="1:3" x14ac:dyDescent="0.3">
      <c r="A14" s="325" t="s">
        <v>196</v>
      </c>
      <c r="B14" s="328">
        <v>26018</v>
      </c>
      <c r="C14" s="328">
        <v>31721</v>
      </c>
    </row>
    <row r="15" spans="1:3" x14ac:dyDescent="0.3">
      <c r="A15" s="325" t="s">
        <v>127</v>
      </c>
      <c r="B15" s="328">
        <v>41041</v>
      </c>
      <c r="C15" s="328">
        <v>48751</v>
      </c>
    </row>
    <row r="16" spans="1:3" x14ac:dyDescent="0.3">
      <c r="A16" s="325" t="s">
        <v>197</v>
      </c>
      <c r="B16" s="328">
        <v>13071</v>
      </c>
      <c r="C16" s="328">
        <v>15664</v>
      </c>
    </row>
    <row r="17" spans="1:3" x14ac:dyDescent="0.3">
      <c r="A17" s="325" t="s">
        <v>128</v>
      </c>
      <c r="B17" s="328">
        <v>9843</v>
      </c>
      <c r="C17" s="328">
        <v>9408</v>
      </c>
    </row>
    <row r="18" spans="1:3" x14ac:dyDescent="0.3">
      <c r="A18" s="325" t="s">
        <v>198</v>
      </c>
      <c r="B18" s="327">
        <v>458626</v>
      </c>
      <c r="C18" s="327">
        <v>521743</v>
      </c>
    </row>
    <row r="19" spans="1:3" ht="28.8" x14ac:dyDescent="0.3">
      <c r="A19" s="329" t="s">
        <v>199</v>
      </c>
    </row>
    <row r="20" spans="1:3" x14ac:dyDescent="0.3">
      <c r="A20" s="325" t="s">
        <v>200</v>
      </c>
      <c r="B20" s="49"/>
      <c r="C20" s="49"/>
    </row>
    <row r="21" spans="1:3" x14ac:dyDescent="0.3">
      <c r="A21" s="325" t="s">
        <v>102</v>
      </c>
      <c r="B21" s="327">
        <v>57662</v>
      </c>
      <c r="C21" s="327">
        <v>61655</v>
      </c>
    </row>
    <row r="22" spans="1:3" x14ac:dyDescent="0.3">
      <c r="A22" s="325" t="s">
        <v>201</v>
      </c>
      <c r="B22" s="328">
        <v>13662</v>
      </c>
      <c r="C22" s="328">
        <v>15954</v>
      </c>
    </row>
    <row r="23" spans="1:3" x14ac:dyDescent="0.3">
      <c r="A23" s="325" t="s">
        <v>202</v>
      </c>
      <c r="B23" s="328">
        <v>17257</v>
      </c>
      <c r="C23" s="328">
        <v>15752</v>
      </c>
    </row>
    <row r="24" spans="1:3" x14ac:dyDescent="0.3">
      <c r="A24" s="325" t="s">
        <v>203</v>
      </c>
      <c r="B24" s="328">
        <v>1297</v>
      </c>
      <c r="C24" s="328">
        <v>3265</v>
      </c>
    </row>
    <row r="25" spans="1:3" x14ac:dyDescent="0.3">
      <c r="A25" s="325" t="s">
        <v>204</v>
      </c>
      <c r="B25" s="328">
        <v>89878</v>
      </c>
      <c r="C25" s="328">
        <v>96626</v>
      </c>
    </row>
    <row r="26" spans="1:3" x14ac:dyDescent="0.3">
      <c r="A26" s="325" t="s">
        <v>205</v>
      </c>
      <c r="B26" s="328">
        <v>4231</v>
      </c>
      <c r="C26" s="328">
        <v>7706</v>
      </c>
    </row>
    <row r="27" spans="1:3" x14ac:dyDescent="0.3">
      <c r="A27" s="325" t="s">
        <v>206</v>
      </c>
      <c r="B27" s="49"/>
      <c r="C27" s="49"/>
    </row>
    <row r="28" spans="1:3" x14ac:dyDescent="0.3">
      <c r="A28" s="325" t="s">
        <v>207</v>
      </c>
      <c r="B28" s="326" t="s">
        <v>208</v>
      </c>
      <c r="C28" s="326" t="s">
        <v>208</v>
      </c>
    </row>
    <row r="29" spans="1:3" x14ac:dyDescent="0.3">
      <c r="A29" s="325" t="s">
        <v>209</v>
      </c>
      <c r="B29" s="328">
        <v>270</v>
      </c>
      <c r="C29" s="328">
        <v>291</v>
      </c>
    </row>
    <row r="30" spans="1:3" x14ac:dyDescent="0.3">
      <c r="A30" s="325" t="s">
        <v>210</v>
      </c>
      <c r="B30" s="328">
        <v>150998</v>
      </c>
      <c r="C30" s="328">
        <v>232345</v>
      </c>
    </row>
    <row r="31" spans="1:3" x14ac:dyDescent="0.3">
      <c r="A31" s="325" t="s">
        <v>211</v>
      </c>
      <c r="B31" s="328">
        <v>213269</v>
      </c>
      <c r="C31" s="328">
        <v>185011</v>
      </c>
    </row>
    <row r="32" spans="1:3" x14ac:dyDescent="0.3">
      <c r="A32" s="325" t="s">
        <v>212</v>
      </c>
      <c r="B32" s="328">
        <v>-20</v>
      </c>
      <c r="C32" s="328">
        <v>-236</v>
      </c>
    </row>
    <row r="33" spans="1:3" x14ac:dyDescent="0.3">
      <c r="A33" s="325" t="s">
        <v>213</v>
      </c>
      <c r="B33" s="328">
        <v>364517</v>
      </c>
      <c r="C33" s="328">
        <v>417411</v>
      </c>
    </row>
    <row r="34" spans="1:3" x14ac:dyDescent="0.3">
      <c r="A34" s="325" t="s">
        <v>214</v>
      </c>
      <c r="B34" s="327">
        <v>458626</v>
      </c>
      <c r="C34" s="327">
        <v>521743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8" sqref="A8"/>
    </sheetView>
  </sheetViews>
  <sheetFormatPr defaultRowHeight="14.4" x14ac:dyDescent="0.3"/>
  <cols>
    <col min="1" max="1" width="23.33203125" bestFit="1" customWidth="1"/>
    <col min="2" max="2" width="14.33203125" bestFit="1" customWidth="1"/>
    <col min="3" max="3" width="17.88671875" bestFit="1" customWidth="1"/>
    <col min="4" max="4" width="14.33203125" bestFit="1" customWidth="1"/>
    <col min="5" max="5" width="17.88671875" bestFit="1" customWidth="1"/>
  </cols>
  <sheetData>
    <row r="1" spans="1:5" x14ac:dyDescent="0.3">
      <c r="A1" s="49"/>
      <c r="B1" s="324" t="s">
        <v>317</v>
      </c>
      <c r="C1" s="323"/>
      <c r="D1" s="324" t="s">
        <v>318</v>
      </c>
      <c r="E1" s="323"/>
    </row>
    <row r="2" spans="1:5" x14ac:dyDescent="0.3">
      <c r="A2" s="49"/>
      <c r="B2" s="322" t="s">
        <v>184</v>
      </c>
      <c r="C2" s="322" t="s">
        <v>319</v>
      </c>
      <c r="D2" s="322" t="s">
        <v>184</v>
      </c>
      <c r="E2" s="322" t="s">
        <v>319</v>
      </c>
    </row>
    <row r="3" spans="1:5" x14ac:dyDescent="0.3">
      <c r="A3" s="325" t="s">
        <v>448</v>
      </c>
      <c r="B3" s="327">
        <v>184</v>
      </c>
      <c r="C3" s="327">
        <v>270</v>
      </c>
      <c r="D3" s="327">
        <v>555</v>
      </c>
      <c r="E3" s="328">
        <v>662</v>
      </c>
    </row>
    <row r="4" spans="1:5" x14ac:dyDescent="0.3">
      <c r="A4" s="325" t="s">
        <v>59</v>
      </c>
      <c r="B4" s="328">
        <v>1028</v>
      </c>
      <c r="C4" s="328">
        <v>963</v>
      </c>
      <c r="D4" s="328">
        <v>2598</v>
      </c>
      <c r="E4" s="328">
        <v>2737</v>
      </c>
    </row>
    <row r="5" spans="1:5" x14ac:dyDescent="0.3">
      <c r="A5" s="325" t="s">
        <v>449</v>
      </c>
      <c r="B5" s="328">
        <v>444</v>
      </c>
      <c r="C5" s="328">
        <v>474</v>
      </c>
      <c r="D5" s="328">
        <v>1316</v>
      </c>
      <c r="E5" s="328">
        <v>1089</v>
      </c>
    </row>
    <row r="6" spans="1:5" x14ac:dyDescent="0.3">
      <c r="A6" s="325" t="s">
        <v>450</v>
      </c>
      <c r="B6" s="328">
        <v>2247</v>
      </c>
      <c r="C6" s="328">
        <v>2193</v>
      </c>
      <c r="D6" s="328">
        <v>7312</v>
      </c>
      <c r="E6" s="328">
        <v>5974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9" sqref="A9"/>
    </sheetView>
  </sheetViews>
  <sheetFormatPr defaultRowHeight="14.4" x14ac:dyDescent="0.3"/>
  <cols>
    <col min="1" max="1" width="43.44140625" bestFit="1" customWidth="1"/>
    <col min="2" max="2" width="14.33203125" bestFit="1" customWidth="1"/>
    <col min="3" max="3" width="17.88671875" bestFit="1" customWidth="1"/>
    <col min="4" max="4" width="14.33203125" bestFit="1" customWidth="1"/>
    <col min="5" max="5" width="17.88671875" bestFit="1" customWidth="1"/>
  </cols>
  <sheetData>
    <row r="1" spans="1:5" x14ac:dyDescent="0.3">
      <c r="A1" s="49"/>
      <c r="B1" s="324" t="s">
        <v>317</v>
      </c>
      <c r="C1" s="323"/>
      <c r="D1" s="324" t="s">
        <v>318</v>
      </c>
      <c r="E1" s="323"/>
    </row>
    <row r="2" spans="1:5" x14ac:dyDescent="0.3">
      <c r="A2" s="49"/>
      <c r="B2" s="322" t="s">
        <v>184</v>
      </c>
      <c r="C2" s="322" t="s">
        <v>319</v>
      </c>
      <c r="D2" s="322" t="s">
        <v>184</v>
      </c>
      <c r="E2" s="322" t="s">
        <v>319</v>
      </c>
    </row>
    <row r="3" spans="1:5" x14ac:dyDescent="0.3">
      <c r="A3" s="325" t="s">
        <v>75</v>
      </c>
      <c r="B3" s="327">
        <v>19512</v>
      </c>
      <c r="C3" s="327">
        <v>12793</v>
      </c>
      <c r="D3" s="327">
        <v>28258</v>
      </c>
      <c r="E3" s="327">
        <v>24799</v>
      </c>
    </row>
    <row r="4" spans="1:5" x14ac:dyDescent="0.3">
      <c r="A4" s="325" t="s">
        <v>483</v>
      </c>
      <c r="B4" s="49"/>
      <c r="C4" s="49"/>
      <c r="D4" s="49"/>
      <c r="E4" s="49"/>
    </row>
    <row r="5" spans="1:5" x14ac:dyDescent="0.3">
      <c r="A5" s="325" t="s">
        <v>484</v>
      </c>
      <c r="B5" s="328">
        <v>-66</v>
      </c>
      <c r="C5" s="328">
        <v>67</v>
      </c>
      <c r="D5" s="328">
        <v>216</v>
      </c>
      <c r="E5" s="328">
        <v>25</v>
      </c>
    </row>
    <row r="6" spans="1:5" x14ac:dyDescent="0.3">
      <c r="A6" s="325" t="s">
        <v>485</v>
      </c>
      <c r="B6" s="327">
        <v>19446</v>
      </c>
      <c r="C6" s="327">
        <v>12860</v>
      </c>
      <c r="D6" s="327">
        <v>28474</v>
      </c>
      <c r="E6" s="327">
        <v>24824</v>
      </c>
    </row>
    <row r="8" spans="1:5" x14ac:dyDescent="0.3">
      <c r="A8" t="s">
        <v>510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8" sqref="A8"/>
    </sheetView>
  </sheetViews>
  <sheetFormatPr defaultRowHeight="14.4" x14ac:dyDescent="0.3"/>
  <cols>
    <col min="1" max="1" width="68" bestFit="1" customWidth="1"/>
    <col min="2" max="2" width="8.88671875" customWidth="1"/>
    <col min="3" max="3" width="10.5546875" bestFit="1" customWidth="1"/>
    <col min="4" max="4" width="8.88671875" customWidth="1"/>
    <col min="5" max="5" width="10.5546875" bestFit="1" customWidth="1"/>
  </cols>
  <sheetData>
    <row r="1" spans="1:5" x14ac:dyDescent="0.3">
      <c r="A1" s="49"/>
      <c r="B1" s="324" t="s">
        <v>318</v>
      </c>
      <c r="C1" s="323"/>
      <c r="D1" s="323"/>
      <c r="E1" s="323"/>
    </row>
    <row r="2" spans="1:5" x14ac:dyDescent="0.3">
      <c r="A2" s="49"/>
      <c r="B2" s="330" t="s">
        <v>184</v>
      </c>
      <c r="C2" s="323"/>
      <c r="D2" s="330" t="s">
        <v>319</v>
      </c>
      <c r="E2" s="323"/>
    </row>
    <row r="3" spans="1:5" x14ac:dyDescent="0.3">
      <c r="A3" s="331" t="s">
        <v>513</v>
      </c>
      <c r="B3" s="332"/>
      <c r="C3" s="323"/>
      <c r="D3" s="332"/>
      <c r="E3" s="323"/>
    </row>
    <row r="4" spans="1:5" x14ac:dyDescent="0.3">
      <c r="A4" s="325" t="s">
        <v>75</v>
      </c>
      <c r="B4" s="325"/>
      <c r="C4" s="327">
        <v>28258</v>
      </c>
      <c r="D4" s="325"/>
      <c r="E4" s="327">
        <v>24799</v>
      </c>
    </row>
    <row r="5" spans="1:5" x14ac:dyDescent="0.3">
      <c r="A5" s="325" t="s">
        <v>514</v>
      </c>
      <c r="B5" s="332"/>
      <c r="C5" s="323"/>
      <c r="D5" s="332"/>
      <c r="E5" s="323"/>
    </row>
    <row r="6" spans="1:5" x14ac:dyDescent="0.3">
      <c r="A6" s="325" t="s">
        <v>515</v>
      </c>
      <c r="C6" s="328">
        <v>10171</v>
      </c>
      <c r="E6" s="328">
        <v>10569</v>
      </c>
    </row>
    <row r="7" spans="1:5" x14ac:dyDescent="0.3">
      <c r="A7" s="325" t="s">
        <v>516</v>
      </c>
      <c r="C7" s="328">
        <v>205</v>
      </c>
      <c r="E7" s="328">
        <v>201</v>
      </c>
    </row>
    <row r="8" spans="1:5" x14ac:dyDescent="0.3">
      <c r="A8" s="325" t="s">
        <v>517</v>
      </c>
      <c r="C8" s="328">
        <v>-433</v>
      </c>
      <c r="E8" s="326" t="s">
        <v>208</v>
      </c>
    </row>
    <row r="9" spans="1:5" x14ac:dyDescent="0.3">
      <c r="A9" s="325" t="s">
        <v>518</v>
      </c>
      <c r="C9" s="328">
        <v>-634</v>
      </c>
      <c r="E9" s="326" t="s">
        <v>208</v>
      </c>
    </row>
    <row r="10" spans="1:5" x14ac:dyDescent="0.3">
      <c r="A10" s="325" t="s">
        <v>175</v>
      </c>
      <c r="C10" s="328">
        <v>11781</v>
      </c>
      <c r="E10" s="328">
        <v>10462</v>
      </c>
    </row>
    <row r="11" spans="1:5" x14ac:dyDescent="0.3">
      <c r="A11" s="325" t="s">
        <v>519</v>
      </c>
      <c r="C11" s="328">
        <v>6314</v>
      </c>
      <c r="E11" s="328">
        <v>2289</v>
      </c>
    </row>
    <row r="12" spans="1:5" x14ac:dyDescent="0.3">
      <c r="A12" s="325" t="s">
        <v>520</v>
      </c>
      <c r="C12" s="328">
        <v>-1115</v>
      </c>
      <c r="E12" s="328">
        <v>-795</v>
      </c>
    </row>
    <row r="13" spans="1:5" x14ac:dyDescent="0.3">
      <c r="A13" s="325" t="s">
        <v>521</v>
      </c>
      <c r="C13" s="328">
        <v>66</v>
      </c>
      <c r="E13" s="328">
        <v>112</v>
      </c>
    </row>
    <row r="14" spans="1:5" x14ac:dyDescent="0.3">
      <c r="A14" s="325" t="s">
        <v>522</v>
      </c>
      <c r="B14" s="332"/>
      <c r="C14" s="323"/>
      <c r="D14" s="332"/>
      <c r="E14" s="323"/>
    </row>
    <row r="15" spans="1:5" x14ac:dyDescent="0.3">
      <c r="A15" s="325" t="s">
        <v>114</v>
      </c>
      <c r="C15" s="328">
        <v>30781</v>
      </c>
      <c r="E15" s="328">
        <v>-5258</v>
      </c>
    </row>
    <row r="16" spans="1:5" x14ac:dyDescent="0.3">
      <c r="A16" s="325" t="s">
        <v>191</v>
      </c>
      <c r="C16" s="328">
        <v>198</v>
      </c>
      <c r="E16" s="328">
        <v>2034</v>
      </c>
    </row>
    <row r="17" spans="1:5" x14ac:dyDescent="0.3">
      <c r="A17" s="325" t="s">
        <v>192</v>
      </c>
      <c r="C17" s="328">
        <v>-11472</v>
      </c>
      <c r="E17" s="328">
        <v>-10965</v>
      </c>
    </row>
    <row r="18" spans="1:5" x14ac:dyDescent="0.3">
      <c r="A18" s="325" t="s">
        <v>128</v>
      </c>
      <c r="C18" s="328">
        <v>-1579</v>
      </c>
      <c r="E18" s="328">
        <v>1296</v>
      </c>
    </row>
    <row r="19" spans="1:5" x14ac:dyDescent="0.3">
      <c r="A19" s="325" t="s">
        <v>102</v>
      </c>
      <c r="C19" s="328">
        <v>-2261</v>
      </c>
      <c r="E19" s="328">
        <v>-1285</v>
      </c>
    </row>
    <row r="20" spans="1:5" x14ac:dyDescent="0.3">
      <c r="A20" s="325" t="s">
        <v>201</v>
      </c>
      <c r="C20" s="328">
        <v>-2046</v>
      </c>
      <c r="E20" s="328">
        <v>-6127</v>
      </c>
    </row>
    <row r="21" spans="1:5" x14ac:dyDescent="0.3">
      <c r="A21" s="325" t="s">
        <v>202</v>
      </c>
      <c r="C21" s="328">
        <v>1990</v>
      </c>
      <c r="E21" s="328">
        <v>-5082</v>
      </c>
    </row>
    <row r="22" spans="1:5" x14ac:dyDescent="0.3">
      <c r="A22" s="325" t="s">
        <v>203</v>
      </c>
      <c r="C22" s="328">
        <v>-193</v>
      </c>
      <c r="E22" s="328">
        <v>-1570</v>
      </c>
    </row>
    <row r="23" spans="1:5" x14ac:dyDescent="0.3">
      <c r="A23" s="325" t="s">
        <v>205</v>
      </c>
      <c r="C23" s="328">
        <v>-2997</v>
      </c>
      <c r="E23" s="328">
        <v>-703</v>
      </c>
    </row>
    <row r="24" spans="1:5" x14ac:dyDescent="0.3">
      <c r="A24" s="325" t="s">
        <v>115</v>
      </c>
      <c r="C24" s="328">
        <v>67034</v>
      </c>
      <c r="E24" s="328">
        <v>19977</v>
      </c>
    </row>
    <row r="25" spans="1:5" x14ac:dyDescent="0.3">
      <c r="A25" s="331" t="s">
        <v>523</v>
      </c>
      <c r="B25" s="332"/>
      <c r="C25" s="323"/>
      <c r="D25" s="332"/>
      <c r="E25" s="323"/>
    </row>
    <row r="26" spans="1:5" x14ac:dyDescent="0.3">
      <c r="A26" s="325" t="s">
        <v>524</v>
      </c>
      <c r="C26" s="328">
        <v>-8352</v>
      </c>
      <c r="E26" s="328">
        <v>-7557</v>
      </c>
    </row>
    <row r="27" spans="1:5" x14ac:dyDescent="0.3">
      <c r="A27" s="325" t="s">
        <v>525</v>
      </c>
      <c r="C27" s="328">
        <v>-435</v>
      </c>
      <c r="E27" s="328">
        <v>-1015</v>
      </c>
    </row>
    <row r="28" spans="1:5" x14ac:dyDescent="0.3">
      <c r="A28" s="325" t="s">
        <v>526</v>
      </c>
      <c r="C28" s="328">
        <v>23520</v>
      </c>
      <c r="E28" s="326" t="s">
        <v>208</v>
      </c>
    </row>
    <row r="29" spans="1:5" x14ac:dyDescent="0.3">
      <c r="A29" s="325" t="s">
        <v>527</v>
      </c>
      <c r="C29" s="328">
        <v>-16556</v>
      </c>
      <c r="E29" s="328">
        <v>-17755</v>
      </c>
    </row>
    <row r="30" spans="1:5" x14ac:dyDescent="0.3">
      <c r="A30" s="325" t="s">
        <v>528</v>
      </c>
      <c r="C30" s="328">
        <v>11502</v>
      </c>
      <c r="E30" s="328">
        <v>18000</v>
      </c>
    </row>
    <row r="31" spans="1:5" x14ac:dyDescent="0.3">
      <c r="A31" s="325" t="s">
        <v>529</v>
      </c>
      <c r="C31" s="328">
        <v>634</v>
      </c>
      <c r="E31" s="326" t="s">
        <v>208</v>
      </c>
    </row>
    <row r="32" spans="1:5" x14ac:dyDescent="0.3">
      <c r="A32" s="325" t="s">
        <v>530</v>
      </c>
      <c r="C32" s="328">
        <v>10313</v>
      </c>
      <c r="E32" s="328">
        <v>-8327</v>
      </c>
    </row>
    <row r="33" spans="1:5" x14ac:dyDescent="0.3">
      <c r="A33" s="331" t="s">
        <v>531</v>
      </c>
      <c r="B33" s="332"/>
      <c r="C33" s="323"/>
      <c r="D33" s="332"/>
      <c r="E33" s="323"/>
    </row>
    <row r="34" spans="1:5" x14ac:dyDescent="0.3">
      <c r="A34" s="325" t="s">
        <v>532</v>
      </c>
      <c r="C34" s="328">
        <v>4496</v>
      </c>
      <c r="E34" s="328">
        <v>3385</v>
      </c>
    </row>
    <row r="35" spans="1:5" x14ac:dyDescent="0.3">
      <c r="A35" s="325" t="s">
        <v>533</v>
      </c>
      <c r="C35" s="328">
        <v>-1300</v>
      </c>
      <c r="E35" s="328">
        <v>-1295</v>
      </c>
    </row>
    <row r="36" spans="1:5" x14ac:dyDescent="0.3">
      <c r="A36" s="325" t="s">
        <v>534</v>
      </c>
      <c r="C36" s="328">
        <v>-97021</v>
      </c>
      <c r="E36" s="328">
        <v>-24062</v>
      </c>
    </row>
    <row r="37" spans="1:5" x14ac:dyDescent="0.3">
      <c r="A37" s="325" t="s">
        <v>520</v>
      </c>
      <c r="C37" s="328">
        <v>1115</v>
      </c>
      <c r="E37" s="328">
        <v>795</v>
      </c>
    </row>
    <row r="38" spans="1:5" x14ac:dyDescent="0.3">
      <c r="A38" s="325" t="s">
        <v>535</v>
      </c>
      <c r="C38" s="328">
        <v>-92710</v>
      </c>
      <c r="E38" s="328">
        <v>-21177</v>
      </c>
    </row>
    <row r="39" spans="1:5" x14ac:dyDescent="0.3">
      <c r="A39" s="325" t="s">
        <v>536</v>
      </c>
      <c r="C39" s="328">
        <v>-15363</v>
      </c>
      <c r="E39" s="328">
        <v>-9527</v>
      </c>
    </row>
    <row r="40" spans="1:5" x14ac:dyDescent="0.3">
      <c r="A40" s="325" t="s">
        <v>537</v>
      </c>
      <c r="C40" s="328">
        <v>179915</v>
      </c>
      <c r="E40" s="328">
        <v>185957</v>
      </c>
    </row>
    <row r="41" spans="1:5" x14ac:dyDescent="0.3">
      <c r="A41" s="325" t="s">
        <v>538</v>
      </c>
      <c r="B41" s="325"/>
      <c r="C41" s="327">
        <v>164552</v>
      </c>
      <c r="D41" s="325"/>
      <c r="E41" s="327">
        <v>176430</v>
      </c>
    </row>
    <row r="42" spans="1:5" x14ac:dyDescent="0.3">
      <c r="A42" s="331" t="s">
        <v>539</v>
      </c>
      <c r="B42" s="332"/>
      <c r="C42" s="323"/>
      <c r="D42" s="332"/>
      <c r="E42" s="323"/>
    </row>
    <row r="43" spans="1:5" x14ac:dyDescent="0.3">
      <c r="A43" s="325" t="s">
        <v>540</v>
      </c>
      <c r="B43" s="325"/>
      <c r="C43" s="327">
        <v>11818</v>
      </c>
      <c r="D43" s="325"/>
      <c r="E43" s="327">
        <v>8791</v>
      </c>
    </row>
    <row r="44" spans="1:5" x14ac:dyDescent="0.3">
      <c r="A44" s="325" t="s">
        <v>541</v>
      </c>
      <c r="B44" s="332"/>
      <c r="C44" s="323"/>
      <c r="D44" s="332"/>
      <c r="E44" s="323"/>
    </row>
    <row r="45" spans="1:5" x14ac:dyDescent="0.3">
      <c r="A45" s="325" t="s">
        <v>542</v>
      </c>
      <c r="B45" s="325" t="s">
        <v>543</v>
      </c>
      <c r="C45" s="326" t="s">
        <v>208</v>
      </c>
      <c r="D45" s="325"/>
      <c r="E45" s="327">
        <v>1156</v>
      </c>
    </row>
    <row r="46" spans="1:5" x14ac:dyDescent="0.3">
      <c r="A46" s="325" t="s">
        <v>544</v>
      </c>
      <c r="B46" s="325"/>
      <c r="C46" s="327">
        <v>5</v>
      </c>
      <c r="D46" s="325"/>
      <c r="E46" s="327">
        <v>157</v>
      </c>
    </row>
    <row r="47" spans="1:5" x14ac:dyDescent="0.3">
      <c r="A47" s="325" t="s">
        <v>545</v>
      </c>
      <c r="B47" s="325"/>
      <c r="C47" s="327">
        <v>694</v>
      </c>
      <c r="D47" s="325"/>
      <c r="E47" s="327">
        <v>754</v>
      </c>
    </row>
    <row r="48" spans="1:5" x14ac:dyDescent="0.3">
      <c r="A48" s="325" t="s">
        <v>546</v>
      </c>
      <c r="B48" s="325"/>
      <c r="C48" s="327">
        <v>115</v>
      </c>
      <c r="D48" s="325" t="s">
        <v>543</v>
      </c>
      <c r="E48" s="326"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RowHeight="14.4" x14ac:dyDescent="0.3"/>
  <cols>
    <col min="1" max="1" width="52.88671875" bestFit="1" customWidth="1"/>
    <col min="2" max="2" width="14.33203125" bestFit="1" customWidth="1"/>
    <col min="3" max="3" width="17.88671875" bestFit="1" customWidth="1"/>
    <col min="4" max="4" width="14.33203125" bestFit="1" customWidth="1"/>
    <col min="5" max="5" width="17.88671875" bestFit="1" customWidth="1"/>
  </cols>
  <sheetData>
    <row r="1" spans="1:5" x14ac:dyDescent="0.3">
      <c r="A1" s="49"/>
      <c r="B1" s="324" t="s">
        <v>317</v>
      </c>
      <c r="C1" s="323"/>
      <c r="D1" s="324" t="s">
        <v>318</v>
      </c>
      <c r="E1" s="323"/>
    </row>
    <row r="2" spans="1:5" x14ac:dyDescent="0.3">
      <c r="A2" s="49"/>
      <c r="B2" s="324" t="s">
        <v>691</v>
      </c>
      <c r="C2" s="323"/>
      <c r="D2" s="323"/>
      <c r="E2" s="323"/>
    </row>
    <row r="3" spans="1:5" x14ac:dyDescent="0.3">
      <c r="A3" s="49"/>
      <c r="B3" s="322" t="s">
        <v>184</v>
      </c>
      <c r="C3" s="322" t="s">
        <v>319</v>
      </c>
      <c r="D3" s="322" t="s">
        <v>184</v>
      </c>
      <c r="E3" s="322" t="s">
        <v>319</v>
      </c>
    </row>
    <row r="4" spans="1:5" x14ac:dyDescent="0.3">
      <c r="A4" s="325" t="s">
        <v>75</v>
      </c>
      <c r="B4" s="327">
        <v>19512</v>
      </c>
      <c r="C4" s="327">
        <v>12793</v>
      </c>
      <c r="D4" s="327">
        <v>28258</v>
      </c>
      <c r="E4" s="327">
        <v>24799</v>
      </c>
    </row>
    <row r="5" spans="1:5" x14ac:dyDescent="0.3">
      <c r="A5" s="325" t="s">
        <v>692</v>
      </c>
      <c r="B5" s="328">
        <v>27237</v>
      </c>
      <c r="C5" s="328">
        <v>29654</v>
      </c>
      <c r="D5" s="328">
        <v>27878</v>
      </c>
      <c r="E5" s="328">
        <v>29697</v>
      </c>
    </row>
    <row r="6" spans="1:5" x14ac:dyDescent="0.3">
      <c r="A6" s="325" t="s">
        <v>693</v>
      </c>
      <c r="B6" s="328">
        <v>541</v>
      </c>
      <c r="C6" s="328">
        <v>463</v>
      </c>
      <c r="D6" s="328">
        <v>545</v>
      </c>
      <c r="E6" s="328">
        <v>556</v>
      </c>
    </row>
    <row r="7" spans="1:5" x14ac:dyDescent="0.3">
      <c r="A7" s="325" t="s">
        <v>694</v>
      </c>
      <c r="B7" s="328">
        <v>27778</v>
      </c>
      <c r="C7" s="328">
        <v>30117</v>
      </c>
      <c r="D7" s="328">
        <v>28423</v>
      </c>
      <c r="E7" s="328">
        <v>30253</v>
      </c>
    </row>
    <row r="8" spans="1:5" x14ac:dyDescent="0.3">
      <c r="A8" s="325" t="s">
        <v>695</v>
      </c>
      <c r="B8" s="327">
        <v>0.72</v>
      </c>
      <c r="C8" s="327">
        <v>0.43</v>
      </c>
      <c r="D8" s="327">
        <v>1.01</v>
      </c>
      <c r="E8" s="327">
        <v>0.84</v>
      </c>
    </row>
    <row r="9" spans="1:5" x14ac:dyDescent="0.3">
      <c r="A9" s="325" t="s">
        <v>696</v>
      </c>
      <c r="B9" s="327">
        <v>0.7</v>
      </c>
      <c r="C9" s="327">
        <v>0.42</v>
      </c>
      <c r="D9" s="327">
        <v>0.99</v>
      </c>
      <c r="E9" s="327">
        <v>0.82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
  <sheetViews>
    <sheetView workbookViewId="0"/>
  </sheetViews>
  <sheetFormatPr defaultRowHeight="14.4" x14ac:dyDescent="0.3"/>
  <sheetData>
    <row r="1" spans="1:3" x14ac:dyDescent="0.3">
      <c r="A1" t="s">
        <v>177</v>
      </c>
      <c r="B1" t="s">
        <v>178</v>
      </c>
    </row>
    <row r="2" spans="1:3" x14ac:dyDescent="0.3">
      <c r="A2" t="s">
        <v>179</v>
      </c>
      <c r="B2" t="s">
        <v>180</v>
      </c>
      <c r="C2" t="s">
        <v>181</v>
      </c>
    </row>
    <row r="3" spans="1:3" x14ac:dyDescent="0.3">
      <c r="A3" t="s">
        <v>182</v>
      </c>
      <c r="B3" t="s">
        <v>183</v>
      </c>
      <c r="C3" t="s">
        <v>181</v>
      </c>
    </row>
    <row r="4" spans="1:3" x14ac:dyDescent="0.3">
      <c r="A4" t="s">
        <v>215</v>
      </c>
      <c r="B4" t="s">
        <v>216</v>
      </c>
      <c r="C4" t="s">
        <v>181</v>
      </c>
    </row>
    <row r="5" spans="1:3" x14ac:dyDescent="0.3">
      <c r="A5" t="s">
        <v>217</v>
      </c>
      <c r="B5" t="s">
        <v>218</v>
      </c>
      <c r="C5" t="s">
        <v>181</v>
      </c>
    </row>
    <row r="6" spans="1:3" x14ac:dyDescent="0.3">
      <c r="A6" t="s">
        <v>219</v>
      </c>
      <c r="B6" t="s">
        <v>220</v>
      </c>
      <c r="C6" t="s">
        <v>181</v>
      </c>
    </row>
    <row r="7" spans="1:3" x14ac:dyDescent="0.3">
      <c r="A7" t="s">
        <v>221</v>
      </c>
      <c r="B7" t="s">
        <v>222</v>
      </c>
      <c r="C7" t="s">
        <v>181</v>
      </c>
    </row>
    <row r="8" spans="1:3" x14ac:dyDescent="0.3">
      <c r="A8" t="s">
        <v>223</v>
      </c>
      <c r="B8" t="s">
        <v>224</v>
      </c>
      <c r="C8" t="s">
        <v>181</v>
      </c>
    </row>
    <row r="9" spans="1:3" x14ac:dyDescent="0.3">
      <c r="A9" t="s">
        <v>225</v>
      </c>
      <c r="B9" t="s">
        <v>226</v>
      </c>
      <c r="C9" t="s">
        <v>181</v>
      </c>
    </row>
    <row r="10" spans="1:3" x14ac:dyDescent="0.3">
      <c r="A10" t="s">
        <v>227</v>
      </c>
      <c r="B10" t="s">
        <v>228</v>
      </c>
      <c r="C10" t="s">
        <v>181</v>
      </c>
    </row>
    <row r="11" spans="1:3" x14ac:dyDescent="0.3">
      <c r="A11" t="s">
        <v>229</v>
      </c>
      <c r="B11" t="s">
        <v>230</v>
      </c>
      <c r="C11" t="s">
        <v>181</v>
      </c>
    </row>
    <row r="12" spans="1:3" x14ac:dyDescent="0.3">
      <c r="A12" t="s">
        <v>231</v>
      </c>
      <c r="B12" t="s">
        <v>232</v>
      </c>
      <c r="C12" t="s">
        <v>181</v>
      </c>
    </row>
    <row r="13" spans="1:3" x14ac:dyDescent="0.3">
      <c r="A13" t="s">
        <v>233</v>
      </c>
      <c r="B13" t="s">
        <v>234</v>
      </c>
      <c r="C13" t="s">
        <v>181</v>
      </c>
    </row>
    <row r="14" spans="1:3" x14ac:dyDescent="0.3">
      <c r="A14" t="s">
        <v>235</v>
      </c>
      <c r="B14" t="s">
        <v>236</v>
      </c>
      <c r="C14" t="s">
        <v>181</v>
      </c>
    </row>
    <row r="15" spans="1:3" x14ac:dyDescent="0.3">
      <c r="A15" t="s">
        <v>237</v>
      </c>
      <c r="B15" t="s">
        <v>238</v>
      </c>
      <c r="C15" t="s">
        <v>181</v>
      </c>
    </row>
    <row r="16" spans="1:3" x14ac:dyDescent="0.3">
      <c r="A16" t="s">
        <v>239</v>
      </c>
      <c r="B16" t="s">
        <v>240</v>
      </c>
      <c r="C16" t="s">
        <v>181</v>
      </c>
    </row>
    <row r="17" spans="1:3" x14ac:dyDescent="0.3">
      <c r="A17" t="s">
        <v>241</v>
      </c>
      <c r="B17" t="s">
        <v>242</v>
      </c>
      <c r="C17" t="s">
        <v>181</v>
      </c>
    </row>
    <row r="18" spans="1:3" x14ac:dyDescent="0.3">
      <c r="A18" t="s">
        <v>243</v>
      </c>
      <c r="B18" t="s">
        <v>244</v>
      </c>
      <c r="C18" t="s">
        <v>181</v>
      </c>
    </row>
    <row r="19" spans="1:3" x14ac:dyDescent="0.3">
      <c r="A19" t="s">
        <v>245</v>
      </c>
      <c r="B19" t="s">
        <v>246</v>
      </c>
      <c r="C19" t="s">
        <v>181</v>
      </c>
    </row>
    <row r="20" spans="1:3" x14ac:dyDescent="0.3">
      <c r="A20" t="s">
        <v>247</v>
      </c>
      <c r="B20" t="s">
        <v>248</v>
      </c>
      <c r="C20" t="s">
        <v>181</v>
      </c>
    </row>
    <row r="21" spans="1:3" x14ac:dyDescent="0.3">
      <c r="A21" t="s">
        <v>249</v>
      </c>
      <c r="B21" t="s">
        <v>250</v>
      </c>
      <c r="C21" t="s">
        <v>181</v>
      </c>
    </row>
    <row r="22" spans="1:3" x14ac:dyDescent="0.3">
      <c r="A22" t="s">
        <v>251</v>
      </c>
      <c r="B22" t="s">
        <v>252</v>
      </c>
      <c r="C22" t="s">
        <v>181</v>
      </c>
    </row>
    <row r="23" spans="1:3" x14ac:dyDescent="0.3">
      <c r="A23" t="s">
        <v>253</v>
      </c>
      <c r="B23" t="s">
        <v>254</v>
      </c>
      <c r="C23" t="s">
        <v>181</v>
      </c>
    </row>
    <row r="24" spans="1:3" x14ac:dyDescent="0.3">
      <c r="A24" t="s">
        <v>255</v>
      </c>
      <c r="B24" t="s">
        <v>256</v>
      </c>
      <c r="C24" t="s">
        <v>181</v>
      </c>
    </row>
    <row r="25" spans="1:3" x14ac:dyDescent="0.3">
      <c r="A25" t="s">
        <v>257</v>
      </c>
      <c r="B25" t="s">
        <v>258</v>
      </c>
      <c r="C25" t="s">
        <v>181</v>
      </c>
    </row>
    <row r="26" spans="1:3" x14ac:dyDescent="0.3">
      <c r="A26" t="s">
        <v>259</v>
      </c>
      <c r="B26" t="s">
        <v>260</v>
      </c>
      <c r="C26" t="s">
        <v>181</v>
      </c>
    </row>
    <row r="27" spans="1:3" x14ac:dyDescent="0.3">
      <c r="A27" t="s">
        <v>261</v>
      </c>
      <c r="B27" t="s">
        <v>262</v>
      </c>
      <c r="C27" t="s">
        <v>181</v>
      </c>
    </row>
    <row r="28" spans="1:3" x14ac:dyDescent="0.3">
      <c r="A28" t="s">
        <v>263</v>
      </c>
      <c r="B28" t="s">
        <v>264</v>
      </c>
      <c r="C28" t="s">
        <v>181</v>
      </c>
    </row>
    <row r="29" spans="1:3" x14ac:dyDescent="0.3">
      <c r="A29" t="s">
        <v>265</v>
      </c>
      <c r="B29" t="s">
        <v>266</v>
      </c>
      <c r="C29" t="s">
        <v>181</v>
      </c>
    </row>
    <row r="30" spans="1:3" x14ac:dyDescent="0.3">
      <c r="A30" t="s">
        <v>267</v>
      </c>
      <c r="B30" t="s">
        <v>268</v>
      </c>
      <c r="C30" t="s">
        <v>181</v>
      </c>
    </row>
    <row r="31" spans="1:3" x14ac:dyDescent="0.3">
      <c r="A31" t="s">
        <v>269</v>
      </c>
      <c r="B31" t="s">
        <v>270</v>
      </c>
      <c r="C31" t="s">
        <v>181</v>
      </c>
    </row>
    <row r="32" spans="1:3" x14ac:dyDescent="0.3">
      <c r="A32" t="s">
        <v>271</v>
      </c>
      <c r="B32" t="s">
        <v>272</v>
      </c>
      <c r="C32" t="s">
        <v>181</v>
      </c>
    </row>
    <row r="33" spans="1:3" x14ac:dyDescent="0.3">
      <c r="A33" t="s">
        <v>273</v>
      </c>
      <c r="B33" t="s">
        <v>274</v>
      </c>
      <c r="C33" t="s">
        <v>181</v>
      </c>
    </row>
    <row r="34" spans="1:3" x14ac:dyDescent="0.3">
      <c r="A34" t="s">
        <v>275</v>
      </c>
      <c r="B34" t="s">
        <v>276</v>
      </c>
      <c r="C34" t="s">
        <v>181</v>
      </c>
    </row>
    <row r="35" spans="1:3" x14ac:dyDescent="0.3">
      <c r="A35" t="s">
        <v>277</v>
      </c>
      <c r="B35" t="s">
        <v>278</v>
      </c>
      <c r="C35" t="s">
        <v>181</v>
      </c>
    </row>
    <row r="36" spans="1:3" x14ac:dyDescent="0.3">
      <c r="A36" t="s">
        <v>279</v>
      </c>
      <c r="B36" t="s">
        <v>280</v>
      </c>
      <c r="C36" t="s">
        <v>181</v>
      </c>
    </row>
    <row r="37" spans="1:3" x14ac:dyDescent="0.3">
      <c r="A37" t="s">
        <v>281</v>
      </c>
      <c r="B37" t="s">
        <v>282</v>
      </c>
      <c r="C37" t="s">
        <v>181</v>
      </c>
    </row>
    <row r="38" spans="1:3" x14ac:dyDescent="0.3">
      <c r="A38" t="s">
        <v>283</v>
      </c>
      <c r="B38" t="s">
        <v>284</v>
      </c>
      <c r="C38" t="s">
        <v>181</v>
      </c>
    </row>
    <row r="39" spans="1:3" x14ac:dyDescent="0.3">
      <c r="A39" t="s">
        <v>285</v>
      </c>
      <c r="B39" t="s">
        <v>286</v>
      </c>
      <c r="C39" t="s">
        <v>181</v>
      </c>
    </row>
    <row r="40" spans="1:3" x14ac:dyDescent="0.3">
      <c r="A40" t="s">
        <v>287</v>
      </c>
      <c r="B40" t="s">
        <v>288</v>
      </c>
      <c r="C40" t="s">
        <v>181</v>
      </c>
    </row>
    <row r="41" spans="1:3" x14ac:dyDescent="0.3">
      <c r="A41" t="s">
        <v>289</v>
      </c>
      <c r="B41" t="s">
        <v>290</v>
      </c>
      <c r="C41" t="s">
        <v>181</v>
      </c>
    </row>
    <row r="42" spans="1:3" x14ac:dyDescent="0.3">
      <c r="A42" t="s">
        <v>291</v>
      </c>
      <c r="B42" t="s">
        <v>292</v>
      </c>
      <c r="C42" t="s">
        <v>181</v>
      </c>
    </row>
    <row r="43" spans="1:3" x14ac:dyDescent="0.3">
      <c r="A43" t="s">
        <v>293</v>
      </c>
      <c r="B43" t="s">
        <v>294</v>
      </c>
      <c r="C43" t="s">
        <v>181</v>
      </c>
    </row>
    <row r="44" spans="1:3" x14ac:dyDescent="0.3">
      <c r="A44" t="s">
        <v>295</v>
      </c>
      <c r="B44" t="s">
        <v>296</v>
      </c>
      <c r="C44" t="s">
        <v>181</v>
      </c>
    </row>
    <row r="45" spans="1:3" x14ac:dyDescent="0.3">
      <c r="A45" t="s">
        <v>297</v>
      </c>
      <c r="B45" t="s">
        <v>298</v>
      </c>
      <c r="C45" t="s">
        <v>181</v>
      </c>
    </row>
    <row r="46" spans="1:3" x14ac:dyDescent="0.3">
      <c r="A46" t="s">
        <v>299</v>
      </c>
      <c r="B46" t="s">
        <v>300</v>
      </c>
      <c r="C46" t="s">
        <v>181</v>
      </c>
    </row>
    <row r="47" spans="1:3" x14ac:dyDescent="0.3">
      <c r="A47" t="s">
        <v>301</v>
      </c>
      <c r="B47" t="s">
        <v>302</v>
      </c>
      <c r="C47" t="s">
        <v>181</v>
      </c>
    </row>
    <row r="48" spans="1:3" x14ac:dyDescent="0.3">
      <c r="A48" t="s">
        <v>303</v>
      </c>
      <c r="B48" t="s">
        <v>304</v>
      </c>
      <c r="C48" t="s">
        <v>181</v>
      </c>
    </row>
    <row r="49" spans="1:3" x14ac:dyDescent="0.3">
      <c r="A49" t="s">
        <v>305</v>
      </c>
      <c r="B49" t="s">
        <v>306</v>
      </c>
      <c r="C49" t="s">
        <v>181</v>
      </c>
    </row>
    <row r="50" spans="1:3" x14ac:dyDescent="0.3">
      <c r="A50" t="s">
        <v>307</v>
      </c>
      <c r="B50" t="s">
        <v>308</v>
      </c>
      <c r="C50" t="s">
        <v>181</v>
      </c>
    </row>
    <row r="51" spans="1:3" x14ac:dyDescent="0.3">
      <c r="A51" t="s">
        <v>309</v>
      </c>
      <c r="B51" t="s">
        <v>310</v>
      </c>
      <c r="C51" t="s">
        <v>181</v>
      </c>
    </row>
    <row r="52" spans="1:3" x14ac:dyDescent="0.3">
      <c r="A52" t="s">
        <v>311</v>
      </c>
      <c r="B52" t="s">
        <v>312</v>
      </c>
      <c r="C52" t="s">
        <v>181</v>
      </c>
    </row>
    <row r="53" spans="1:3" x14ac:dyDescent="0.3">
      <c r="A53" t="s">
        <v>313</v>
      </c>
      <c r="B53" t="s">
        <v>314</v>
      </c>
      <c r="C53" t="s">
        <v>181</v>
      </c>
    </row>
    <row r="54" spans="1:3" x14ac:dyDescent="0.3">
      <c r="A54" t="s">
        <v>315</v>
      </c>
      <c r="B54" t="s">
        <v>316</v>
      </c>
      <c r="C54" t="s">
        <v>181</v>
      </c>
    </row>
    <row r="55" spans="1:3" x14ac:dyDescent="0.3">
      <c r="A55" t="s">
        <v>320</v>
      </c>
      <c r="B55" t="s">
        <v>321</v>
      </c>
      <c r="C55" t="s">
        <v>181</v>
      </c>
    </row>
    <row r="56" spans="1:3" x14ac:dyDescent="0.3">
      <c r="A56" t="s">
        <v>322</v>
      </c>
      <c r="B56" t="s">
        <v>323</v>
      </c>
      <c r="C56" t="s">
        <v>181</v>
      </c>
    </row>
    <row r="57" spans="1:3" x14ac:dyDescent="0.3">
      <c r="A57" t="s">
        <v>324</v>
      </c>
      <c r="B57" t="s">
        <v>325</v>
      </c>
      <c r="C57" t="s">
        <v>181</v>
      </c>
    </row>
    <row r="58" spans="1:3" x14ac:dyDescent="0.3">
      <c r="A58" t="s">
        <v>326</v>
      </c>
      <c r="B58" t="s">
        <v>327</v>
      </c>
      <c r="C58" t="s">
        <v>181</v>
      </c>
    </row>
    <row r="59" spans="1:3" x14ac:dyDescent="0.3">
      <c r="A59" t="s">
        <v>328</v>
      </c>
      <c r="B59" t="s">
        <v>329</v>
      </c>
      <c r="C59" t="s">
        <v>181</v>
      </c>
    </row>
    <row r="60" spans="1:3" x14ac:dyDescent="0.3">
      <c r="A60" t="s">
        <v>330</v>
      </c>
      <c r="B60" t="s">
        <v>331</v>
      </c>
      <c r="C60" t="s">
        <v>181</v>
      </c>
    </row>
    <row r="61" spans="1:3" x14ac:dyDescent="0.3">
      <c r="A61" t="s">
        <v>332</v>
      </c>
      <c r="B61" t="s">
        <v>333</v>
      </c>
      <c r="C61" t="s">
        <v>181</v>
      </c>
    </row>
    <row r="62" spans="1:3" x14ac:dyDescent="0.3">
      <c r="A62" t="s">
        <v>334</v>
      </c>
      <c r="B62" t="s">
        <v>335</v>
      </c>
      <c r="C62" t="s">
        <v>181</v>
      </c>
    </row>
    <row r="63" spans="1:3" x14ac:dyDescent="0.3">
      <c r="A63" t="s">
        <v>336</v>
      </c>
      <c r="B63" t="s">
        <v>337</v>
      </c>
      <c r="C63" t="s">
        <v>181</v>
      </c>
    </row>
    <row r="64" spans="1:3" x14ac:dyDescent="0.3">
      <c r="A64" t="s">
        <v>338</v>
      </c>
      <c r="B64" t="s">
        <v>339</v>
      </c>
      <c r="C64" t="s">
        <v>181</v>
      </c>
    </row>
    <row r="65" spans="1:3" x14ac:dyDescent="0.3">
      <c r="A65" t="s">
        <v>340</v>
      </c>
      <c r="B65" t="s">
        <v>341</v>
      </c>
      <c r="C65" t="s">
        <v>181</v>
      </c>
    </row>
    <row r="66" spans="1:3" x14ac:dyDescent="0.3">
      <c r="A66" t="s">
        <v>342</v>
      </c>
      <c r="B66" t="s">
        <v>343</v>
      </c>
      <c r="C66" t="s">
        <v>181</v>
      </c>
    </row>
    <row r="67" spans="1:3" x14ac:dyDescent="0.3">
      <c r="A67" t="s">
        <v>344</v>
      </c>
      <c r="B67" t="s">
        <v>345</v>
      </c>
      <c r="C67" t="s">
        <v>181</v>
      </c>
    </row>
    <row r="68" spans="1:3" x14ac:dyDescent="0.3">
      <c r="A68" t="s">
        <v>346</v>
      </c>
      <c r="B68" t="s">
        <v>347</v>
      </c>
      <c r="C68" t="s">
        <v>181</v>
      </c>
    </row>
    <row r="69" spans="1:3" x14ac:dyDescent="0.3">
      <c r="A69" t="s">
        <v>348</v>
      </c>
      <c r="B69" t="s">
        <v>349</v>
      </c>
      <c r="C69" t="s">
        <v>181</v>
      </c>
    </row>
    <row r="70" spans="1:3" x14ac:dyDescent="0.3">
      <c r="A70" t="s">
        <v>350</v>
      </c>
      <c r="B70" t="s">
        <v>351</v>
      </c>
      <c r="C70" t="s">
        <v>181</v>
      </c>
    </row>
    <row r="71" spans="1:3" x14ac:dyDescent="0.3">
      <c r="A71" t="s">
        <v>352</v>
      </c>
      <c r="B71" t="s">
        <v>353</v>
      </c>
      <c r="C71" t="s">
        <v>181</v>
      </c>
    </row>
    <row r="72" spans="1:3" x14ac:dyDescent="0.3">
      <c r="A72" t="s">
        <v>354</v>
      </c>
      <c r="B72" t="s">
        <v>355</v>
      </c>
      <c r="C72" t="s">
        <v>181</v>
      </c>
    </row>
    <row r="73" spans="1:3" x14ac:dyDescent="0.3">
      <c r="A73" t="s">
        <v>356</v>
      </c>
      <c r="B73" t="s">
        <v>357</v>
      </c>
      <c r="C73" t="s">
        <v>181</v>
      </c>
    </row>
    <row r="74" spans="1:3" x14ac:dyDescent="0.3">
      <c r="A74" t="s">
        <v>358</v>
      </c>
      <c r="B74" t="s">
        <v>359</v>
      </c>
      <c r="C74" t="s">
        <v>181</v>
      </c>
    </row>
    <row r="75" spans="1:3" x14ac:dyDescent="0.3">
      <c r="A75" t="s">
        <v>360</v>
      </c>
      <c r="B75" t="s">
        <v>361</v>
      </c>
      <c r="C75" t="s">
        <v>181</v>
      </c>
    </row>
    <row r="76" spans="1:3" x14ac:dyDescent="0.3">
      <c r="A76" t="s">
        <v>362</v>
      </c>
      <c r="B76" t="s">
        <v>363</v>
      </c>
      <c r="C76" t="s">
        <v>181</v>
      </c>
    </row>
    <row r="77" spans="1:3" x14ac:dyDescent="0.3">
      <c r="A77" t="s">
        <v>364</v>
      </c>
      <c r="B77" t="s">
        <v>365</v>
      </c>
      <c r="C77" t="s">
        <v>181</v>
      </c>
    </row>
    <row r="78" spans="1:3" x14ac:dyDescent="0.3">
      <c r="A78" t="s">
        <v>366</v>
      </c>
      <c r="B78" t="s">
        <v>367</v>
      </c>
      <c r="C78" t="s">
        <v>181</v>
      </c>
    </row>
    <row r="79" spans="1:3" x14ac:dyDescent="0.3">
      <c r="A79" t="s">
        <v>368</v>
      </c>
      <c r="B79" t="s">
        <v>369</v>
      </c>
      <c r="C79" t="s">
        <v>181</v>
      </c>
    </row>
    <row r="80" spans="1:3" x14ac:dyDescent="0.3">
      <c r="A80" t="s">
        <v>370</v>
      </c>
      <c r="B80" t="s">
        <v>371</v>
      </c>
      <c r="C80" t="s">
        <v>181</v>
      </c>
    </row>
    <row r="81" spans="1:3" x14ac:dyDescent="0.3">
      <c r="A81" t="s">
        <v>372</v>
      </c>
      <c r="B81" t="s">
        <v>373</v>
      </c>
      <c r="C81" t="s">
        <v>181</v>
      </c>
    </row>
    <row r="82" spans="1:3" x14ac:dyDescent="0.3">
      <c r="A82" t="s">
        <v>374</v>
      </c>
      <c r="B82" t="s">
        <v>375</v>
      </c>
      <c r="C82" t="s">
        <v>181</v>
      </c>
    </row>
    <row r="83" spans="1:3" x14ac:dyDescent="0.3">
      <c r="A83" t="s">
        <v>376</v>
      </c>
      <c r="B83" t="s">
        <v>377</v>
      </c>
      <c r="C83" t="s">
        <v>181</v>
      </c>
    </row>
    <row r="84" spans="1:3" x14ac:dyDescent="0.3">
      <c r="A84" t="s">
        <v>378</v>
      </c>
      <c r="B84" t="s">
        <v>379</v>
      </c>
      <c r="C84" t="s">
        <v>181</v>
      </c>
    </row>
    <row r="85" spans="1:3" x14ac:dyDescent="0.3">
      <c r="A85" t="s">
        <v>380</v>
      </c>
      <c r="B85" t="s">
        <v>381</v>
      </c>
      <c r="C85" t="s">
        <v>181</v>
      </c>
    </row>
    <row r="86" spans="1:3" x14ac:dyDescent="0.3">
      <c r="A86" t="s">
        <v>382</v>
      </c>
      <c r="B86" t="s">
        <v>383</v>
      </c>
      <c r="C86" t="s">
        <v>181</v>
      </c>
    </row>
    <row r="87" spans="1:3" x14ac:dyDescent="0.3">
      <c r="A87" t="s">
        <v>384</v>
      </c>
      <c r="B87" t="s">
        <v>385</v>
      </c>
      <c r="C87" t="s">
        <v>181</v>
      </c>
    </row>
    <row r="88" spans="1:3" x14ac:dyDescent="0.3">
      <c r="A88" t="s">
        <v>386</v>
      </c>
      <c r="B88" t="s">
        <v>387</v>
      </c>
      <c r="C88" t="s">
        <v>181</v>
      </c>
    </row>
    <row r="89" spans="1:3" x14ac:dyDescent="0.3">
      <c r="A89" t="s">
        <v>388</v>
      </c>
      <c r="B89" t="s">
        <v>389</v>
      </c>
      <c r="C89" t="s">
        <v>181</v>
      </c>
    </row>
    <row r="90" spans="1:3" x14ac:dyDescent="0.3">
      <c r="A90" t="s">
        <v>390</v>
      </c>
      <c r="B90" t="s">
        <v>391</v>
      </c>
      <c r="C90" t="s">
        <v>181</v>
      </c>
    </row>
    <row r="91" spans="1:3" x14ac:dyDescent="0.3">
      <c r="A91" t="s">
        <v>392</v>
      </c>
      <c r="B91" t="s">
        <v>393</v>
      </c>
      <c r="C91" t="s">
        <v>181</v>
      </c>
    </row>
    <row r="92" spans="1:3" x14ac:dyDescent="0.3">
      <c r="A92" t="s">
        <v>394</v>
      </c>
      <c r="B92" t="s">
        <v>395</v>
      </c>
      <c r="C92" t="s">
        <v>181</v>
      </c>
    </row>
    <row r="93" spans="1:3" x14ac:dyDescent="0.3">
      <c r="A93" t="s">
        <v>396</v>
      </c>
      <c r="B93" t="s">
        <v>397</v>
      </c>
      <c r="C93" t="s">
        <v>181</v>
      </c>
    </row>
    <row r="94" spans="1:3" x14ac:dyDescent="0.3">
      <c r="A94" t="s">
        <v>398</v>
      </c>
      <c r="B94" t="s">
        <v>399</v>
      </c>
      <c r="C94" t="s">
        <v>181</v>
      </c>
    </row>
    <row r="95" spans="1:3" x14ac:dyDescent="0.3">
      <c r="A95" t="s">
        <v>400</v>
      </c>
      <c r="B95" t="s">
        <v>401</v>
      </c>
      <c r="C95" t="s">
        <v>181</v>
      </c>
    </row>
    <row r="96" spans="1:3" x14ac:dyDescent="0.3">
      <c r="A96" t="s">
        <v>402</v>
      </c>
      <c r="B96" t="s">
        <v>403</v>
      </c>
      <c r="C96" t="s">
        <v>181</v>
      </c>
    </row>
    <row r="97" spans="1:3" x14ac:dyDescent="0.3">
      <c r="A97" t="s">
        <v>404</v>
      </c>
      <c r="B97" t="s">
        <v>405</v>
      </c>
      <c r="C97" t="s">
        <v>181</v>
      </c>
    </row>
    <row r="98" spans="1:3" x14ac:dyDescent="0.3">
      <c r="A98" t="s">
        <v>406</v>
      </c>
      <c r="B98" t="s">
        <v>407</v>
      </c>
      <c r="C98" t="s">
        <v>181</v>
      </c>
    </row>
    <row r="99" spans="1:3" x14ac:dyDescent="0.3">
      <c r="A99" t="s">
        <v>408</v>
      </c>
      <c r="B99" t="s">
        <v>409</v>
      </c>
      <c r="C99" t="s">
        <v>181</v>
      </c>
    </row>
    <row r="100" spans="1:3" x14ac:dyDescent="0.3">
      <c r="A100" t="s">
        <v>410</v>
      </c>
      <c r="B100" t="s">
        <v>411</v>
      </c>
      <c r="C100" t="s">
        <v>181</v>
      </c>
    </row>
    <row r="101" spans="1:3" x14ac:dyDescent="0.3">
      <c r="A101" t="s">
        <v>412</v>
      </c>
      <c r="B101" t="s">
        <v>413</v>
      </c>
      <c r="C101" t="s">
        <v>181</v>
      </c>
    </row>
    <row r="102" spans="1:3" x14ac:dyDescent="0.3">
      <c r="A102" t="s">
        <v>414</v>
      </c>
      <c r="B102" t="s">
        <v>415</v>
      </c>
      <c r="C102" t="s">
        <v>181</v>
      </c>
    </row>
    <row r="103" spans="1:3" x14ac:dyDescent="0.3">
      <c r="A103" t="s">
        <v>416</v>
      </c>
      <c r="B103" t="s">
        <v>417</v>
      </c>
      <c r="C103" t="s">
        <v>181</v>
      </c>
    </row>
    <row r="104" spans="1:3" x14ac:dyDescent="0.3">
      <c r="A104" t="s">
        <v>418</v>
      </c>
      <c r="B104" t="s">
        <v>419</v>
      </c>
      <c r="C104" t="s">
        <v>181</v>
      </c>
    </row>
    <row r="105" spans="1:3" x14ac:dyDescent="0.3">
      <c r="A105" t="s">
        <v>420</v>
      </c>
      <c r="B105" t="s">
        <v>421</v>
      </c>
      <c r="C105" t="s">
        <v>181</v>
      </c>
    </row>
    <row r="106" spans="1:3" x14ac:dyDescent="0.3">
      <c r="A106" t="s">
        <v>422</v>
      </c>
      <c r="B106" t="s">
        <v>423</v>
      </c>
      <c r="C106" t="s">
        <v>181</v>
      </c>
    </row>
    <row r="107" spans="1:3" x14ac:dyDescent="0.3">
      <c r="A107" t="s">
        <v>424</v>
      </c>
      <c r="B107" t="s">
        <v>425</v>
      </c>
      <c r="C107" t="s">
        <v>181</v>
      </c>
    </row>
    <row r="108" spans="1:3" x14ac:dyDescent="0.3">
      <c r="A108" t="s">
        <v>426</v>
      </c>
      <c r="B108" t="s">
        <v>427</v>
      </c>
      <c r="C108" t="s">
        <v>181</v>
      </c>
    </row>
    <row r="109" spans="1:3" x14ac:dyDescent="0.3">
      <c r="A109" t="s">
        <v>428</v>
      </c>
      <c r="B109" t="s">
        <v>429</v>
      </c>
      <c r="C109" t="s">
        <v>181</v>
      </c>
    </row>
    <row r="110" spans="1:3" x14ac:dyDescent="0.3">
      <c r="A110" t="s">
        <v>430</v>
      </c>
      <c r="B110" t="s">
        <v>431</v>
      </c>
      <c r="C110" t="s">
        <v>181</v>
      </c>
    </row>
    <row r="111" spans="1:3" x14ac:dyDescent="0.3">
      <c r="A111" t="s">
        <v>432</v>
      </c>
      <c r="B111" t="s">
        <v>433</v>
      </c>
      <c r="C111" t="s">
        <v>181</v>
      </c>
    </row>
    <row r="112" spans="1:3" x14ac:dyDescent="0.3">
      <c r="A112" t="s">
        <v>434</v>
      </c>
      <c r="B112" t="s">
        <v>435</v>
      </c>
      <c r="C112" t="s">
        <v>181</v>
      </c>
    </row>
    <row r="113" spans="1:3" x14ac:dyDescent="0.3">
      <c r="A113" t="s">
        <v>436</v>
      </c>
      <c r="B113" t="s">
        <v>437</v>
      </c>
      <c r="C113" t="s">
        <v>181</v>
      </c>
    </row>
    <row r="114" spans="1:3" x14ac:dyDescent="0.3">
      <c r="A114" t="s">
        <v>438</v>
      </c>
      <c r="B114" t="s">
        <v>439</v>
      </c>
      <c r="C114" t="s">
        <v>181</v>
      </c>
    </row>
    <row r="115" spans="1:3" x14ac:dyDescent="0.3">
      <c r="A115" t="s">
        <v>440</v>
      </c>
      <c r="B115" t="s">
        <v>441</v>
      </c>
      <c r="C115" t="s">
        <v>181</v>
      </c>
    </row>
    <row r="116" spans="1:3" x14ac:dyDescent="0.3">
      <c r="A116" t="s">
        <v>442</v>
      </c>
      <c r="B116" t="s">
        <v>443</v>
      </c>
      <c r="C116" t="s">
        <v>181</v>
      </c>
    </row>
    <row r="117" spans="1:3" x14ac:dyDescent="0.3">
      <c r="A117" t="s">
        <v>444</v>
      </c>
      <c r="B117" t="s">
        <v>445</v>
      </c>
      <c r="C117" t="s">
        <v>181</v>
      </c>
    </row>
    <row r="118" spans="1:3" x14ac:dyDescent="0.3">
      <c r="A118" t="s">
        <v>446</v>
      </c>
      <c r="B118" t="s">
        <v>447</v>
      </c>
      <c r="C118" t="s">
        <v>181</v>
      </c>
    </row>
    <row r="119" spans="1:3" x14ac:dyDescent="0.3">
      <c r="A119" t="s">
        <v>451</v>
      </c>
      <c r="B119" t="s">
        <v>452</v>
      </c>
      <c r="C119" t="s">
        <v>181</v>
      </c>
    </row>
    <row r="120" spans="1:3" x14ac:dyDescent="0.3">
      <c r="A120" t="s">
        <v>453</v>
      </c>
      <c r="B120" t="s">
        <v>454</v>
      </c>
      <c r="C120" t="s">
        <v>181</v>
      </c>
    </row>
    <row r="121" spans="1:3" x14ac:dyDescent="0.3">
      <c r="A121" t="s">
        <v>455</v>
      </c>
      <c r="B121" t="s">
        <v>456</v>
      </c>
      <c r="C121" t="s">
        <v>181</v>
      </c>
    </row>
    <row r="122" spans="1:3" x14ac:dyDescent="0.3">
      <c r="A122" t="s">
        <v>457</v>
      </c>
      <c r="B122" t="s">
        <v>458</v>
      </c>
      <c r="C122" t="s">
        <v>181</v>
      </c>
    </row>
    <row r="123" spans="1:3" x14ac:dyDescent="0.3">
      <c r="A123" t="s">
        <v>459</v>
      </c>
      <c r="B123" t="s">
        <v>460</v>
      </c>
      <c r="C123" t="s">
        <v>181</v>
      </c>
    </row>
    <row r="124" spans="1:3" x14ac:dyDescent="0.3">
      <c r="A124" t="s">
        <v>461</v>
      </c>
      <c r="B124" t="s">
        <v>462</v>
      </c>
      <c r="C124" t="s">
        <v>181</v>
      </c>
    </row>
    <row r="125" spans="1:3" x14ac:dyDescent="0.3">
      <c r="A125" t="s">
        <v>463</v>
      </c>
      <c r="B125" t="s">
        <v>464</v>
      </c>
      <c r="C125" t="s">
        <v>181</v>
      </c>
    </row>
    <row r="126" spans="1:3" x14ac:dyDescent="0.3">
      <c r="A126" t="s">
        <v>465</v>
      </c>
      <c r="B126" t="s">
        <v>466</v>
      </c>
      <c r="C126" t="s">
        <v>181</v>
      </c>
    </row>
    <row r="127" spans="1:3" x14ac:dyDescent="0.3">
      <c r="A127" t="s">
        <v>467</v>
      </c>
      <c r="B127" t="s">
        <v>468</v>
      </c>
      <c r="C127" t="s">
        <v>181</v>
      </c>
    </row>
    <row r="128" spans="1:3" x14ac:dyDescent="0.3">
      <c r="A128" t="s">
        <v>469</v>
      </c>
      <c r="B128" t="s">
        <v>470</v>
      </c>
      <c r="C128" t="s">
        <v>181</v>
      </c>
    </row>
    <row r="129" spans="1:3" x14ac:dyDescent="0.3">
      <c r="A129" t="s">
        <v>471</v>
      </c>
      <c r="B129" t="s">
        <v>472</v>
      </c>
      <c r="C129" t="s">
        <v>181</v>
      </c>
    </row>
    <row r="130" spans="1:3" x14ac:dyDescent="0.3">
      <c r="A130" t="s">
        <v>473</v>
      </c>
      <c r="B130" t="s">
        <v>474</v>
      </c>
      <c r="C130" t="s">
        <v>181</v>
      </c>
    </row>
    <row r="131" spans="1:3" x14ac:dyDescent="0.3">
      <c r="A131" t="s">
        <v>475</v>
      </c>
      <c r="B131" t="s">
        <v>476</v>
      </c>
      <c r="C131" t="s">
        <v>181</v>
      </c>
    </row>
    <row r="132" spans="1:3" x14ac:dyDescent="0.3">
      <c r="A132" t="s">
        <v>477</v>
      </c>
      <c r="B132" t="s">
        <v>478</v>
      </c>
      <c r="C132" t="s">
        <v>181</v>
      </c>
    </row>
    <row r="133" spans="1:3" x14ac:dyDescent="0.3">
      <c r="A133" t="s">
        <v>479</v>
      </c>
      <c r="B133" t="s">
        <v>480</v>
      </c>
      <c r="C133" t="s">
        <v>181</v>
      </c>
    </row>
    <row r="134" spans="1:3" x14ac:dyDescent="0.3">
      <c r="A134" t="s">
        <v>481</v>
      </c>
      <c r="B134" t="s">
        <v>482</v>
      </c>
      <c r="C134" t="s">
        <v>181</v>
      </c>
    </row>
    <row r="135" spans="1:3" x14ac:dyDescent="0.3">
      <c r="A135" t="s">
        <v>486</v>
      </c>
      <c r="B135" t="s">
        <v>487</v>
      </c>
      <c r="C135" t="s">
        <v>181</v>
      </c>
    </row>
    <row r="136" spans="1:3" x14ac:dyDescent="0.3">
      <c r="A136" t="s">
        <v>488</v>
      </c>
      <c r="B136" t="s">
        <v>489</v>
      </c>
      <c r="C136" t="s">
        <v>181</v>
      </c>
    </row>
    <row r="137" spans="1:3" x14ac:dyDescent="0.3">
      <c r="A137" t="s">
        <v>490</v>
      </c>
      <c r="B137" t="s">
        <v>491</v>
      </c>
      <c r="C137" t="s">
        <v>181</v>
      </c>
    </row>
    <row r="138" spans="1:3" x14ac:dyDescent="0.3">
      <c r="A138" t="s">
        <v>492</v>
      </c>
      <c r="B138" t="s">
        <v>493</v>
      </c>
      <c r="C138" t="s">
        <v>181</v>
      </c>
    </row>
    <row r="139" spans="1:3" x14ac:dyDescent="0.3">
      <c r="A139" t="s">
        <v>494</v>
      </c>
      <c r="B139" t="s">
        <v>495</v>
      </c>
      <c r="C139" t="s">
        <v>181</v>
      </c>
    </row>
    <row r="140" spans="1:3" x14ac:dyDescent="0.3">
      <c r="A140" t="s">
        <v>496</v>
      </c>
      <c r="B140" t="s">
        <v>497</v>
      </c>
      <c r="C140" t="s">
        <v>181</v>
      </c>
    </row>
    <row r="141" spans="1:3" x14ac:dyDescent="0.3">
      <c r="A141" t="s">
        <v>498</v>
      </c>
      <c r="B141" t="s">
        <v>499</v>
      </c>
      <c r="C141" t="s">
        <v>181</v>
      </c>
    </row>
    <row r="142" spans="1:3" x14ac:dyDescent="0.3">
      <c r="A142" t="s">
        <v>500</v>
      </c>
      <c r="B142" t="s">
        <v>501</v>
      </c>
      <c r="C142" t="s">
        <v>181</v>
      </c>
    </row>
    <row r="143" spans="1:3" x14ac:dyDescent="0.3">
      <c r="A143" t="s">
        <v>502</v>
      </c>
      <c r="B143" t="s">
        <v>503</v>
      </c>
      <c r="C143" t="s">
        <v>181</v>
      </c>
    </row>
    <row r="144" spans="1:3" x14ac:dyDescent="0.3">
      <c r="A144" t="s">
        <v>504</v>
      </c>
      <c r="B144" t="s">
        <v>505</v>
      </c>
      <c r="C144" t="s">
        <v>181</v>
      </c>
    </row>
    <row r="145" spans="1:3" x14ac:dyDescent="0.3">
      <c r="A145" t="s">
        <v>506</v>
      </c>
      <c r="B145" t="s">
        <v>507</v>
      </c>
      <c r="C145" t="s">
        <v>181</v>
      </c>
    </row>
    <row r="146" spans="1:3" x14ac:dyDescent="0.3">
      <c r="A146" t="s">
        <v>508</v>
      </c>
      <c r="B146" t="s">
        <v>509</v>
      </c>
      <c r="C146" t="s">
        <v>181</v>
      </c>
    </row>
    <row r="147" spans="1:3" x14ac:dyDescent="0.3">
      <c r="A147" t="s">
        <v>511</v>
      </c>
      <c r="B147" t="s">
        <v>512</v>
      </c>
      <c r="C147" t="s">
        <v>181</v>
      </c>
    </row>
    <row r="148" spans="1:3" x14ac:dyDescent="0.3">
      <c r="A148" t="s">
        <v>547</v>
      </c>
      <c r="B148" t="s">
        <v>548</v>
      </c>
      <c r="C148" t="s">
        <v>181</v>
      </c>
    </row>
    <row r="149" spans="1:3" x14ac:dyDescent="0.3">
      <c r="A149" t="s">
        <v>549</v>
      </c>
      <c r="B149" t="s">
        <v>550</v>
      </c>
      <c r="C149" t="s">
        <v>181</v>
      </c>
    </row>
    <row r="150" spans="1:3" x14ac:dyDescent="0.3">
      <c r="A150" t="s">
        <v>551</v>
      </c>
      <c r="B150" t="s">
        <v>552</v>
      </c>
      <c r="C150" t="s">
        <v>181</v>
      </c>
    </row>
    <row r="151" spans="1:3" x14ac:dyDescent="0.3">
      <c r="A151" t="s">
        <v>553</v>
      </c>
      <c r="B151" t="s">
        <v>554</v>
      </c>
      <c r="C151" t="s">
        <v>181</v>
      </c>
    </row>
    <row r="152" spans="1:3" x14ac:dyDescent="0.3">
      <c r="A152" t="s">
        <v>555</v>
      </c>
      <c r="B152" t="s">
        <v>556</v>
      </c>
      <c r="C152" t="s">
        <v>181</v>
      </c>
    </row>
    <row r="153" spans="1:3" x14ac:dyDescent="0.3">
      <c r="A153" t="s">
        <v>557</v>
      </c>
      <c r="B153" t="s">
        <v>558</v>
      </c>
      <c r="C153" t="s">
        <v>181</v>
      </c>
    </row>
    <row r="154" spans="1:3" x14ac:dyDescent="0.3">
      <c r="A154" t="s">
        <v>559</v>
      </c>
      <c r="B154" t="s">
        <v>560</v>
      </c>
      <c r="C154" t="s">
        <v>181</v>
      </c>
    </row>
    <row r="155" spans="1:3" x14ac:dyDescent="0.3">
      <c r="A155" t="s">
        <v>561</v>
      </c>
      <c r="B155" t="s">
        <v>562</v>
      </c>
      <c r="C155" t="s">
        <v>181</v>
      </c>
    </row>
    <row r="156" spans="1:3" x14ac:dyDescent="0.3">
      <c r="A156" t="s">
        <v>563</v>
      </c>
      <c r="B156" t="s">
        <v>564</v>
      </c>
      <c r="C156" t="s">
        <v>181</v>
      </c>
    </row>
    <row r="157" spans="1:3" x14ac:dyDescent="0.3">
      <c r="A157" t="s">
        <v>565</v>
      </c>
      <c r="B157" t="s">
        <v>566</v>
      </c>
      <c r="C157" t="s">
        <v>181</v>
      </c>
    </row>
    <row r="158" spans="1:3" x14ac:dyDescent="0.3">
      <c r="A158" t="s">
        <v>567</v>
      </c>
      <c r="B158" t="s">
        <v>568</v>
      </c>
      <c r="C158" t="s">
        <v>181</v>
      </c>
    </row>
    <row r="159" spans="1:3" x14ac:dyDescent="0.3">
      <c r="A159" t="s">
        <v>569</v>
      </c>
      <c r="B159" t="s">
        <v>570</v>
      </c>
      <c r="C159" t="s">
        <v>181</v>
      </c>
    </row>
    <row r="160" spans="1:3" x14ac:dyDescent="0.3">
      <c r="A160" t="s">
        <v>571</v>
      </c>
      <c r="B160" t="s">
        <v>572</v>
      </c>
      <c r="C160" t="s">
        <v>181</v>
      </c>
    </row>
    <row r="161" spans="1:3" x14ac:dyDescent="0.3">
      <c r="A161" t="s">
        <v>573</v>
      </c>
      <c r="B161" t="s">
        <v>574</v>
      </c>
      <c r="C161" t="s">
        <v>181</v>
      </c>
    </row>
    <row r="162" spans="1:3" x14ac:dyDescent="0.3">
      <c r="A162" t="s">
        <v>575</v>
      </c>
      <c r="B162" t="s">
        <v>576</v>
      </c>
      <c r="C162" t="s">
        <v>181</v>
      </c>
    </row>
    <row r="163" spans="1:3" x14ac:dyDescent="0.3">
      <c r="A163" t="s">
        <v>577</v>
      </c>
      <c r="B163" t="s">
        <v>578</v>
      </c>
      <c r="C163" t="s">
        <v>181</v>
      </c>
    </row>
    <row r="164" spans="1:3" x14ac:dyDescent="0.3">
      <c r="A164" t="s">
        <v>579</v>
      </c>
      <c r="B164" t="s">
        <v>580</v>
      </c>
      <c r="C164" t="s">
        <v>181</v>
      </c>
    </row>
    <row r="165" spans="1:3" x14ac:dyDescent="0.3">
      <c r="A165" t="s">
        <v>581</v>
      </c>
      <c r="B165" t="s">
        <v>582</v>
      </c>
      <c r="C165" t="s">
        <v>181</v>
      </c>
    </row>
    <row r="166" spans="1:3" x14ac:dyDescent="0.3">
      <c r="A166" t="s">
        <v>583</v>
      </c>
      <c r="B166" t="s">
        <v>584</v>
      </c>
      <c r="C166" t="s">
        <v>181</v>
      </c>
    </row>
    <row r="167" spans="1:3" x14ac:dyDescent="0.3">
      <c r="A167" t="s">
        <v>585</v>
      </c>
      <c r="B167" t="s">
        <v>586</v>
      </c>
      <c r="C167" t="s">
        <v>181</v>
      </c>
    </row>
    <row r="168" spans="1:3" x14ac:dyDescent="0.3">
      <c r="A168" t="s">
        <v>587</v>
      </c>
      <c r="B168" t="s">
        <v>588</v>
      </c>
      <c r="C168" t="s">
        <v>181</v>
      </c>
    </row>
    <row r="169" spans="1:3" x14ac:dyDescent="0.3">
      <c r="A169" t="s">
        <v>589</v>
      </c>
      <c r="B169" t="s">
        <v>590</v>
      </c>
      <c r="C169" t="s">
        <v>181</v>
      </c>
    </row>
    <row r="170" spans="1:3" x14ac:dyDescent="0.3">
      <c r="A170" t="s">
        <v>591</v>
      </c>
      <c r="B170" t="s">
        <v>592</v>
      </c>
      <c r="C170" t="s">
        <v>181</v>
      </c>
    </row>
    <row r="171" spans="1:3" x14ac:dyDescent="0.3">
      <c r="A171" t="s">
        <v>593</v>
      </c>
      <c r="B171" t="s">
        <v>594</v>
      </c>
      <c r="C171" t="s">
        <v>181</v>
      </c>
    </row>
    <row r="172" spans="1:3" x14ac:dyDescent="0.3">
      <c r="A172" t="s">
        <v>595</v>
      </c>
      <c r="B172" t="s">
        <v>596</v>
      </c>
      <c r="C172" t="s">
        <v>181</v>
      </c>
    </row>
    <row r="173" spans="1:3" x14ac:dyDescent="0.3">
      <c r="A173" t="s">
        <v>597</v>
      </c>
      <c r="B173" t="s">
        <v>598</v>
      </c>
      <c r="C173" t="s">
        <v>181</v>
      </c>
    </row>
    <row r="174" spans="1:3" x14ac:dyDescent="0.3">
      <c r="A174" t="s">
        <v>599</v>
      </c>
      <c r="B174" t="s">
        <v>600</v>
      </c>
      <c r="C174" t="s">
        <v>181</v>
      </c>
    </row>
    <row r="175" spans="1:3" x14ac:dyDescent="0.3">
      <c r="A175" t="s">
        <v>601</v>
      </c>
      <c r="B175" t="s">
        <v>602</v>
      </c>
      <c r="C175" t="s">
        <v>181</v>
      </c>
    </row>
    <row r="176" spans="1:3" x14ac:dyDescent="0.3">
      <c r="A176" t="s">
        <v>603</v>
      </c>
      <c r="B176" t="s">
        <v>604</v>
      </c>
      <c r="C176" t="s">
        <v>181</v>
      </c>
    </row>
    <row r="177" spans="1:3" x14ac:dyDescent="0.3">
      <c r="A177" t="s">
        <v>605</v>
      </c>
      <c r="B177" t="s">
        <v>606</v>
      </c>
      <c r="C177" t="s">
        <v>181</v>
      </c>
    </row>
    <row r="178" spans="1:3" x14ac:dyDescent="0.3">
      <c r="A178" t="s">
        <v>607</v>
      </c>
      <c r="B178" t="s">
        <v>608</v>
      </c>
      <c r="C178" t="s">
        <v>181</v>
      </c>
    </row>
    <row r="179" spans="1:3" x14ac:dyDescent="0.3">
      <c r="A179" t="s">
        <v>609</v>
      </c>
      <c r="B179" t="s">
        <v>610</v>
      </c>
      <c r="C179" t="s">
        <v>181</v>
      </c>
    </row>
    <row r="180" spans="1:3" x14ac:dyDescent="0.3">
      <c r="A180" t="s">
        <v>611</v>
      </c>
      <c r="B180" t="s">
        <v>612</v>
      </c>
      <c r="C180" t="s">
        <v>181</v>
      </c>
    </row>
    <row r="181" spans="1:3" x14ac:dyDescent="0.3">
      <c r="A181" t="s">
        <v>613</v>
      </c>
      <c r="B181" t="s">
        <v>614</v>
      </c>
      <c r="C181" t="s">
        <v>181</v>
      </c>
    </row>
    <row r="182" spans="1:3" x14ac:dyDescent="0.3">
      <c r="A182" t="s">
        <v>615</v>
      </c>
      <c r="B182" t="s">
        <v>616</v>
      </c>
      <c r="C182" t="s">
        <v>181</v>
      </c>
    </row>
    <row r="183" spans="1:3" x14ac:dyDescent="0.3">
      <c r="A183" t="s">
        <v>617</v>
      </c>
      <c r="B183" t="s">
        <v>618</v>
      </c>
      <c r="C183" t="s">
        <v>181</v>
      </c>
    </row>
    <row r="184" spans="1:3" x14ac:dyDescent="0.3">
      <c r="A184" t="s">
        <v>619</v>
      </c>
      <c r="B184" t="s">
        <v>620</v>
      </c>
      <c r="C184" t="s">
        <v>181</v>
      </c>
    </row>
    <row r="185" spans="1:3" x14ac:dyDescent="0.3">
      <c r="A185" t="s">
        <v>621</v>
      </c>
      <c r="B185" t="s">
        <v>622</v>
      </c>
      <c r="C185" t="s">
        <v>181</v>
      </c>
    </row>
    <row r="186" spans="1:3" x14ac:dyDescent="0.3">
      <c r="A186" t="s">
        <v>623</v>
      </c>
      <c r="B186" t="s">
        <v>624</v>
      </c>
      <c r="C186" t="s">
        <v>181</v>
      </c>
    </row>
    <row r="187" spans="1:3" x14ac:dyDescent="0.3">
      <c r="A187" t="s">
        <v>625</v>
      </c>
      <c r="B187" t="s">
        <v>626</v>
      </c>
      <c r="C187" t="s">
        <v>181</v>
      </c>
    </row>
    <row r="188" spans="1:3" x14ac:dyDescent="0.3">
      <c r="A188" t="s">
        <v>627</v>
      </c>
      <c r="B188" t="s">
        <v>628</v>
      </c>
      <c r="C188" t="s">
        <v>181</v>
      </c>
    </row>
    <row r="189" spans="1:3" x14ac:dyDescent="0.3">
      <c r="A189" t="s">
        <v>629</v>
      </c>
      <c r="B189" t="s">
        <v>630</v>
      </c>
      <c r="C189" t="s">
        <v>181</v>
      </c>
    </row>
    <row r="190" spans="1:3" x14ac:dyDescent="0.3">
      <c r="A190" t="s">
        <v>631</v>
      </c>
      <c r="B190" t="s">
        <v>632</v>
      </c>
      <c r="C190" t="s">
        <v>181</v>
      </c>
    </row>
    <row r="191" spans="1:3" x14ac:dyDescent="0.3">
      <c r="A191" t="s">
        <v>633</v>
      </c>
      <c r="B191" t="s">
        <v>634</v>
      </c>
      <c r="C191" t="s">
        <v>181</v>
      </c>
    </row>
    <row r="192" spans="1:3" x14ac:dyDescent="0.3">
      <c r="A192" t="s">
        <v>635</v>
      </c>
      <c r="B192" t="s">
        <v>636</v>
      </c>
      <c r="C192" t="s">
        <v>181</v>
      </c>
    </row>
    <row r="193" spans="1:3" x14ac:dyDescent="0.3">
      <c r="A193" t="s">
        <v>637</v>
      </c>
      <c r="B193" t="s">
        <v>638</v>
      </c>
      <c r="C193" t="s">
        <v>181</v>
      </c>
    </row>
    <row r="194" spans="1:3" x14ac:dyDescent="0.3">
      <c r="A194" t="s">
        <v>639</v>
      </c>
      <c r="B194" t="s">
        <v>640</v>
      </c>
      <c r="C194" t="s">
        <v>181</v>
      </c>
    </row>
    <row r="195" spans="1:3" x14ac:dyDescent="0.3">
      <c r="A195" t="s">
        <v>641</v>
      </c>
      <c r="B195" t="s">
        <v>642</v>
      </c>
      <c r="C195" t="s">
        <v>181</v>
      </c>
    </row>
    <row r="196" spans="1:3" x14ac:dyDescent="0.3">
      <c r="A196" t="s">
        <v>643</v>
      </c>
      <c r="B196" t="s">
        <v>644</v>
      </c>
      <c r="C196" t="s">
        <v>181</v>
      </c>
    </row>
    <row r="197" spans="1:3" x14ac:dyDescent="0.3">
      <c r="A197" t="s">
        <v>645</v>
      </c>
      <c r="B197" t="s">
        <v>646</v>
      </c>
      <c r="C197" t="s">
        <v>181</v>
      </c>
    </row>
    <row r="198" spans="1:3" x14ac:dyDescent="0.3">
      <c r="A198" t="s">
        <v>647</v>
      </c>
      <c r="B198" t="s">
        <v>648</v>
      </c>
      <c r="C198" t="s">
        <v>181</v>
      </c>
    </row>
    <row r="199" spans="1:3" x14ac:dyDescent="0.3">
      <c r="A199" t="s">
        <v>649</v>
      </c>
      <c r="B199" t="s">
        <v>650</v>
      </c>
      <c r="C199" t="s">
        <v>181</v>
      </c>
    </row>
    <row r="200" spans="1:3" x14ac:dyDescent="0.3">
      <c r="A200" t="s">
        <v>651</v>
      </c>
      <c r="B200" t="s">
        <v>652</v>
      </c>
      <c r="C200" t="s">
        <v>181</v>
      </c>
    </row>
    <row r="201" spans="1:3" x14ac:dyDescent="0.3">
      <c r="A201" t="s">
        <v>653</v>
      </c>
      <c r="B201" t="s">
        <v>654</v>
      </c>
      <c r="C201" t="s">
        <v>181</v>
      </c>
    </row>
    <row r="202" spans="1:3" x14ac:dyDescent="0.3">
      <c r="A202" t="s">
        <v>655</v>
      </c>
      <c r="B202" t="s">
        <v>656</v>
      </c>
      <c r="C202" t="s">
        <v>181</v>
      </c>
    </row>
    <row r="203" spans="1:3" x14ac:dyDescent="0.3">
      <c r="A203" t="s">
        <v>657</v>
      </c>
      <c r="B203" t="s">
        <v>658</v>
      </c>
      <c r="C203" t="s">
        <v>181</v>
      </c>
    </row>
    <row r="204" spans="1:3" x14ac:dyDescent="0.3">
      <c r="A204" t="s">
        <v>659</v>
      </c>
      <c r="B204" t="s">
        <v>660</v>
      </c>
      <c r="C204" t="s">
        <v>181</v>
      </c>
    </row>
    <row r="205" spans="1:3" x14ac:dyDescent="0.3">
      <c r="A205" t="s">
        <v>661</v>
      </c>
      <c r="B205" t="s">
        <v>662</v>
      </c>
      <c r="C205" t="s">
        <v>181</v>
      </c>
    </row>
    <row r="206" spans="1:3" x14ac:dyDescent="0.3">
      <c r="A206" t="s">
        <v>663</v>
      </c>
      <c r="B206" t="s">
        <v>664</v>
      </c>
      <c r="C206" t="s">
        <v>181</v>
      </c>
    </row>
    <row r="207" spans="1:3" x14ac:dyDescent="0.3">
      <c r="A207" t="s">
        <v>665</v>
      </c>
      <c r="B207" t="s">
        <v>666</v>
      </c>
      <c r="C207" t="s">
        <v>181</v>
      </c>
    </row>
    <row r="208" spans="1:3" x14ac:dyDescent="0.3">
      <c r="A208" t="s">
        <v>667</v>
      </c>
      <c r="B208" t="s">
        <v>668</v>
      </c>
      <c r="C208" t="s">
        <v>181</v>
      </c>
    </row>
    <row r="209" spans="1:3" x14ac:dyDescent="0.3">
      <c r="A209" t="s">
        <v>669</v>
      </c>
      <c r="B209" t="s">
        <v>670</v>
      </c>
      <c r="C209" t="s">
        <v>181</v>
      </c>
    </row>
    <row r="210" spans="1:3" x14ac:dyDescent="0.3">
      <c r="A210" t="s">
        <v>671</v>
      </c>
      <c r="B210" t="s">
        <v>672</v>
      </c>
      <c r="C210" t="s">
        <v>181</v>
      </c>
    </row>
    <row r="211" spans="1:3" x14ac:dyDescent="0.3">
      <c r="A211" t="s">
        <v>673</v>
      </c>
      <c r="B211" t="s">
        <v>674</v>
      </c>
      <c r="C211" t="s">
        <v>181</v>
      </c>
    </row>
    <row r="212" spans="1:3" x14ac:dyDescent="0.3">
      <c r="A212" t="s">
        <v>675</v>
      </c>
      <c r="B212" t="s">
        <v>676</v>
      </c>
      <c r="C212" t="s">
        <v>181</v>
      </c>
    </row>
    <row r="213" spans="1:3" x14ac:dyDescent="0.3">
      <c r="A213" t="s">
        <v>677</v>
      </c>
      <c r="B213" t="s">
        <v>678</v>
      </c>
      <c r="C213" t="s">
        <v>181</v>
      </c>
    </row>
    <row r="214" spans="1:3" x14ac:dyDescent="0.3">
      <c r="A214" t="s">
        <v>679</v>
      </c>
      <c r="B214" t="s">
        <v>680</v>
      </c>
      <c r="C214" t="s">
        <v>181</v>
      </c>
    </row>
    <row r="215" spans="1:3" x14ac:dyDescent="0.3">
      <c r="A215" t="s">
        <v>681</v>
      </c>
      <c r="B215" t="s">
        <v>682</v>
      </c>
      <c r="C215" t="s">
        <v>181</v>
      </c>
    </row>
    <row r="216" spans="1:3" x14ac:dyDescent="0.3">
      <c r="A216" t="s">
        <v>683</v>
      </c>
      <c r="B216" t="s">
        <v>684</v>
      </c>
      <c r="C216" t="s">
        <v>181</v>
      </c>
    </row>
    <row r="217" spans="1:3" x14ac:dyDescent="0.3">
      <c r="A217" t="s">
        <v>685</v>
      </c>
      <c r="B217" t="s">
        <v>686</v>
      </c>
      <c r="C217" t="s">
        <v>181</v>
      </c>
    </row>
    <row r="218" spans="1:3" x14ac:dyDescent="0.3">
      <c r="A218" t="s">
        <v>687</v>
      </c>
      <c r="B218" t="s">
        <v>688</v>
      </c>
      <c r="C218" t="s">
        <v>181</v>
      </c>
    </row>
    <row r="219" spans="1:3" x14ac:dyDescent="0.3">
      <c r="A219" t="s">
        <v>689</v>
      </c>
      <c r="B219" t="s">
        <v>690</v>
      </c>
      <c r="C219" t="s">
        <v>181</v>
      </c>
    </row>
    <row r="220" spans="1:3" x14ac:dyDescent="0.3">
      <c r="A220" t="s">
        <v>697</v>
      </c>
      <c r="B220" t="s">
        <v>698</v>
      </c>
      <c r="C220" t="s">
        <v>181</v>
      </c>
    </row>
    <row r="221" spans="1:3" x14ac:dyDescent="0.3">
      <c r="A221" t="s">
        <v>699</v>
      </c>
      <c r="B221" t="s">
        <v>700</v>
      </c>
      <c r="C221" t="s">
        <v>181</v>
      </c>
    </row>
    <row r="222" spans="1:3" x14ac:dyDescent="0.3">
      <c r="A222" t="s">
        <v>701</v>
      </c>
      <c r="B222" t="s">
        <v>702</v>
      </c>
      <c r="C222" t="s">
        <v>181</v>
      </c>
    </row>
    <row r="223" spans="1:3" x14ac:dyDescent="0.3">
      <c r="A223" t="s">
        <v>703</v>
      </c>
      <c r="B223" t="s">
        <v>704</v>
      </c>
      <c r="C223" t="s">
        <v>181</v>
      </c>
    </row>
    <row r="224" spans="1:3" x14ac:dyDescent="0.3">
      <c r="A224" t="s">
        <v>705</v>
      </c>
      <c r="B224" t="s">
        <v>706</v>
      </c>
      <c r="C224" t="s">
        <v>181</v>
      </c>
    </row>
    <row r="225" spans="1:3" x14ac:dyDescent="0.3">
      <c r="A225" t="s">
        <v>707</v>
      </c>
      <c r="B225" t="s">
        <v>708</v>
      </c>
      <c r="C225" t="s">
        <v>181</v>
      </c>
    </row>
    <row r="226" spans="1:3" x14ac:dyDescent="0.3">
      <c r="A226" t="s">
        <v>709</v>
      </c>
      <c r="B226" t="s">
        <v>710</v>
      </c>
      <c r="C226" t="s">
        <v>181</v>
      </c>
    </row>
    <row r="227" spans="1:3" x14ac:dyDescent="0.3">
      <c r="A227" t="s">
        <v>711</v>
      </c>
      <c r="B227" t="s">
        <v>712</v>
      </c>
      <c r="C227" t="s">
        <v>181</v>
      </c>
    </row>
    <row r="228" spans="1:3" x14ac:dyDescent="0.3">
      <c r="A228" t="s">
        <v>713</v>
      </c>
      <c r="B228" t="s">
        <v>714</v>
      </c>
      <c r="C228" t="s">
        <v>181</v>
      </c>
    </row>
    <row r="229" spans="1:3" x14ac:dyDescent="0.3">
      <c r="A229" t="s">
        <v>715</v>
      </c>
      <c r="B229" t="s">
        <v>716</v>
      </c>
      <c r="C229" t="s">
        <v>181</v>
      </c>
    </row>
    <row r="230" spans="1:3" x14ac:dyDescent="0.3">
      <c r="A230" t="s">
        <v>717</v>
      </c>
      <c r="B230" t="s">
        <v>718</v>
      </c>
      <c r="C230" t="s">
        <v>181</v>
      </c>
    </row>
    <row r="231" spans="1:3" x14ac:dyDescent="0.3">
      <c r="A231" t="s">
        <v>719</v>
      </c>
      <c r="B231" t="s">
        <v>720</v>
      </c>
      <c r="C231" t="s">
        <v>181</v>
      </c>
    </row>
    <row r="232" spans="1:3" x14ac:dyDescent="0.3">
      <c r="A232" t="s">
        <v>721</v>
      </c>
      <c r="B232" t="s">
        <v>722</v>
      </c>
      <c r="C232" t="s">
        <v>181</v>
      </c>
    </row>
    <row r="233" spans="1:3" x14ac:dyDescent="0.3">
      <c r="A233" t="s">
        <v>723</v>
      </c>
      <c r="B233" t="s">
        <v>724</v>
      </c>
      <c r="C233" t="s">
        <v>181</v>
      </c>
    </row>
    <row r="234" spans="1:3" x14ac:dyDescent="0.3">
      <c r="A234" t="s">
        <v>725</v>
      </c>
      <c r="B234" t="s">
        <v>726</v>
      </c>
      <c r="C234" t="s">
        <v>181</v>
      </c>
    </row>
    <row r="235" spans="1:3" x14ac:dyDescent="0.3">
      <c r="A235" t="s">
        <v>727</v>
      </c>
      <c r="B235" t="s">
        <v>728</v>
      </c>
      <c r="C235" t="s">
        <v>181</v>
      </c>
    </row>
    <row r="236" spans="1:3" x14ac:dyDescent="0.3">
      <c r="A236" t="s">
        <v>729</v>
      </c>
      <c r="B236" t="s">
        <v>730</v>
      </c>
      <c r="C236" t="s">
        <v>181</v>
      </c>
    </row>
    <row r="237" spans="1:3" x14ac:dyDescent="0.3">
      <c r="A237" t="s">
        <v>731</v>
      </c>
      <c r="B237" t="s">
        <v>732</v>
      </c>
      <c r="C237" t="s">
        <v>181</v>
      </c>
    </row>
    <row r="238" spans="1:3" x14ac:dyDescent="0.3">
      <c r="A238" t="s">
        <v>733</v>
      </c>
      <c r="B238" t="s">
        <v>734</v>
      </c>
      <c r="C238" t="s">
        <v>181</v>
      </c>
    </row>
    <row r="239" spans="1:3" x14ac:dyDescent="0.3">
      <c r="A239" t="s">
        <v>735</v>
      </c>
      <c r="B239" t="s">
        <v>736</v>
      </c>
      <c r="C239" t="s">
        <v>181</v>
      </c>
    </row>
    <row r="240" spans="1:3" x14ac:dyDescent="0.3">
      <c r="A240" t="s">
        <v>737</v>
      </c>
      <c r="B240" t="s">
        <v>738</v>
      </c>
      <c r="C240" t="s">
        <v>181</v>
      </c>
    </row>
    <row r="241" spans="1:3" x14ac:dyDescent="0.3">
      <c r="A241" t="s">
        <v>739</v>
      </c>
      <c r="B241" t="s">
        <v>740</v>
      </c>
      <c r="C241" t="s">
        <v>181</v>
      </c>
    </row>
    <row r="242" spans="1:3" x14ac:dyDescent="0.3">
      <c r="A242" t="s">
        <v>741</v>
      </c>
      <c r="B242" t="s">
        <v>742</v>
      </c>
      <c r="C242" t="s">
        <v>181</v>
      </c>
    </row>
    <row r="243" spans="1:3" x14ac:dyDescent="0.3">
      <c r="A243" t="s">
        <v>743</v>
      </c>
      <c r="B243" t="s">
        <v>744</v>
      </c>
      <c r="C243"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Earnings Model</vt:lpstr>
      <vt:lpstr>Sheet1</vt:lpstr>
      <vt:lpstr>Sheet4</vt:lpstr>
      <vt:lpstr>Sheet5</vt:lpstr>
      <vt:lpstr>Sheet6</vt:lpstr>
      <vt:lpstr>Sheet2</vt:lpstr>
      <vt:lpstr>Sheet7</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2017-02-05T16:49:50Z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MCheckedOldDocProps">
    <vt:lpwstr>_DMCheckedOldDocProps</vt:lpwstr>
  </property>
</Properties>
</file>